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Ex1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2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Questa_cartella_di_lavoro" hidePivotFieldList="1"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286DC376-2120-40AB-AEFE-7E79824CBD3E}" xr6:coauthVersionLast="47" xr6:coauthVersionMax="47" xr10:uidLastSave="{00000000-0000-0000-0000-000000000000}"/>
  <bookViews>
    <workbookView xWindow="-120" yWindow="-120" windowWidth="29040" windowHeight="15840" tabRatio="709" firstSheet="2" activeTab="17" xr2:uid="{00000000-000D-0000-FFFF-FFFF00000000}"/>
  </bookViews>
  <sheets>
    <sheet name="Indice" sheetId="2" r:id="rId1"/>
    <sheet name="Fig. 1 " sheetId="57" r:id="rId2"/>
    <sheet name="Fig. 2 " sheetId="59" r:id="rId3"/>
    <sheet name="Fig. 3 " sheetId="60" r:id="rId4"/>
    <sheet name="Fig. 4 " sheetId="58" r:id="rId5"/>
    <sheet name="Fig 5" sheetId="22" r:id="rId6"/>
    <sheet name="Fig. 6" sheetId="48" r:id="rId7"/>
    <sheet name="Fig. 7 " sheetId="33" r:id="rId8"/>
    <sheet name="Fig. 8 " sheetId="47" r:id="rId9"/>
    <sheet name="Fig. 9 " sheetId="71" r:id="rId10"/>
    <sheet name="Fig. 10 " sheetId="55" r:id="rId11"/>
    <sheet name="Fig. 11" sheetId="63" r:id="rId12"/>
    <sheet name="Fig. 12" sheetId="66" r:id="rId13"/>
    <sheet name="Fig. 13" sheetId="65" r:id="rId14"/>
    <sheet name="Fig. 14" sheetId="67" r:id="rId15"/>
    <sheet name="Tab. 1" sheetId="69" r:id="rId16"/>
    <sheet name="Tab. 2" sheetId="70" r:id="rId17"/>
    <sheet name="Focus Tab" sheetId="56" r:id="rId18"/>
    <sheet name="Focus Fig" sheetId="68" r:id="rId19"/>
  </sheets>
  <externalReferences>
    <externalReference r:id="rId20"/>
  </externalReferences>
  <definedNames>
    <definedName name="_xlnm._FilterDatabase" localSheetId="14" hidden="1">'Fig. 14'!$S$18:$Y$18</definedName>
    <definedName name="_xlnm._FilterDatabase" localSheetId="7" hidden="1">'Fig. 7 '!#REF!</definedName>
    <definedName name="_xlchart.v5.0" hidden="1">'[1]focus stanieri'!$A$69</definedName>
    <definedName name="_xlchart.v5.1" hidden="1">'[1]focus stanieri'!$A$70:$A$89</definedName>
    <definedName name="_xlchart.v5.2" hidden="1">'[1]focus stanieri'!$B$69</definedName>
    <definedName name="_xlchart.v5.3" hidden="1">'[1]focus stanieri'!$B$70:$B$89</definedName>
    <definedName name="_xlchart.v5.4" hidden="1">'[1]focus stanieri'!$A$69</definedName>
    <definedName name="_xlchart.v5.5" hidden="1">'[1]focus stanieri'!$A$70:$A$89</definedName>
    <definedName name="_xlchart.v5.6" hidden="1">'[1]focus stanieri'!$C$69</definedName>
    <definedName name="_xlchart.v5.7" hidden="1">'[1]focus stanieri'!$C$70:$C$89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S4" i="68" l="1"/>
  <c r="T4" i="68"/>
  <c r="S5" i="68"/>
  <c r="T5" i="68"/>
  <c r="S6" i="68"/>
  <c r="T6" i="68"/>
  <c r="S7" i="68"/>
  <c r="T7" i="68" s="1"/>
  <c r="S8" i="68"/>
  <c r="T8" i="68"/>
  <c r="S9" i="68"/>
  <c r="T9" i="68"/>
  <c r="S10" i="68"/>
  <c r="T10" i="68"/>
  <c r="S11" i="68"/>
  <c r="T11" i="68" s="1"/>
  <c r="S12" i="68"/>
  <c r="T12" i="68"/>
  <c r="S13" i="68"/>
  <c r="T13" i="68"/>
  <c r="S14" i="68"/>
  <c r="T14" i="68"/>
  <c r="S15" i="68"/>
  <c r="T15" i="68" s="1"/>
  <c r="S16" i="68"/>
  <c r="T16" i="68"/>
  <c r="S17" i="68"/>
  <c r="T17" i="68"/>
  <c r="S18" i="68"/>
  <c r="T18" i="68"/>
  <c r="S19" i="68"/>
  <c r="T19" i="68" s="1"/>
  <c r="S20" i="68"/>
  <c r="T20" i="68"/>
  <c r="S21" i="68"/>
  <c r="T21" i="68"/>
  <c r="S22" i="68"/>
  <c r="T22" i="68"/>
  <c r="S23" i="68"/>
  <c r="F30" i="57"/>
  <c r="F31" i="57"/>
  <c r="F32" i="57"/>
  <c r="F33" i="57"/>
  <c r="F34" i="57"/>
  <c r="F35" i="57"/>
  <c r="F36" i="57"/>
  <c r="F37" i="57"/>
  <c r="F38" i="57"/>
  <c r="F39" i="57"/>
  <c r="D40" i="57"/>
  <c r="F40" i="57"/>
  <c r="F41" i="57"/>
  <c r="D42" i="57"/>
  <c r="F42" i="57"/>
  <c r="A18" i="2"/>
  <c r="A19" i="2"/>
  <c r="A17" i="2"/>
  <c r="A20" i="2"/>
  <c r="A16" i="2"/>
  <c r="A15" i="2"/>
  <c r="A14" i="2"/>
  <c r="A13" i="2"/>
  <c r="A9" i="2" l="1"/>
  <c r="A8" i="2"/>
  <c r="A6" i="2" l="1"/>
  <c r="A5" i="2"/>
  <c r="A4" i="2"/>
  <c r="A3" i="2"/>
  <c r="A7" i="2"/>
  <c r="A12" i="2" l="1"/>
  <c r="A10" i="2"/>
  <c r="G67" i="47" l="1"/>
  <c r="H67" i="47"/>
  <c r="I67" i="47"/>
  <c r="G68" i="47"/>
  <c r="H68" i="47"/>
  <c r="I68" i="47"/>
  <c r="G69" i="47"/>
  <c r="H69" i="47"/>
  <c r="I69" i="47"/>
  <c r="G70" i="47"/>
  <c r="H70" i="47"/>
  <c r="I70" i="47"/>
  <c r="G71" i="47"/>
  <c r="H71" i="47"/>
  <c r="I71" i="47"/>
  <c r="G72" i="47"/>
  <c r="H72" i="47"/>
  <c r="I72" i="47"/>
  <c r="G73" i="47"/>
  <c r="H73" i="47"/>
  <c r="I73" i="47"/>
  <c r="G74" i="47"/>
  <c r="H74" i="47"/>
  <c r="I74" i="47"/>
  <c r="G75" i="47"/>
  <c r="H75" i="47"/>
  <c r="I75" i="47"/>
  <c r="G76" i="47"/>
  <c r="H76" i="47"/>
  <c r="I76" i="47"/>
  <c r="G77" i="47"/>
  <c r="H77" i="47"/>
  <c r="I77" i="47"/>
  <c r="G78" i="47"/>
  <c r="H78" i="47"/>
  <c r="I78" i="47"/>
  <c r="G79" i="47"/>
  <c r="H79" i="47"/>
  <c r="I79" i="47"/>
  <c r="G80" i="47"/>
  <c r="H80" i="47"/>
  <c r="I80" i="47"/>
  <c r="G81" i="47"/>
  <c r="H81" i="47"/>
  <c r="I81" i="47"/>
  <c r="G82" i="47"/>
  <c r="H82" i="47"/>
  <c r="I82" i="47"/>
  <c r="G83" i="47"/>
  <c r="H83" i="47"/>
  <c r="I83" i="47"/>
  <c r="G84" i="47"/>
  <c r="H84" i="47"/>
  <c r="I84" i="47"/>
  <c r="G85" i="47"/>
  <c r="H85" i="47"/>
  <c r="I85" i="47"/>
  <c r="G86" i="47"/>
  <c r="H86" i="47"/>
  <c r="I86" i="47"/>
  <c r="G87" i="47"/>
  <c r="H87" i="47"/>
  <c r="I87" i="47"/>
  <c r="G88" i="47"/>
  <c r="H88" i="47"/>
  <c r="I88" i="47"/>
  <c r="G89" i="47"/>
  <c r="H89" i="47"/>
  <c r="I89" i="47"/>
  <c r="G90" i="47"/>
  <c r="H90" i="47"/>
  <c r="I90" i="47"/>
  <c r="G91" i="47"/>
  <c r="H91" i="47"/>
  <c r="I91" i="47"/>
  <c r="G92" i="47"/>
  <c r="H92" i="47"/>
  <c r="I92" i="47"/>
  <c r="G93" i="47"/>
  <c r="H93" i="47"/>
  <c r="I93" i="47"/>
  <c r="H66" i="47"/>
  <c r="I66" i="47"/>
  <c r="G66" i="47"/>
  <c r="B34" i="47"/>
  <c r="B33" i="47"/>
  <c r="T34" i="33"/>
  <c r="C40" i="47"/>
  <c r="D33" i="47"/>
  <c r="C33" i="47"/>
  <c r="C34" i="47"/>
  <c r="D34" i="47"/>
  <c r="C35" i="47"/>
  <c r="D35" i="47"/>
  <c r="C36" i="47"/>
  <c r="D36" i="47"/>
  <c r="C37" i="47"/>
  <c r="D37" i="47"/>
  <c r="C38" i="47"/>
  <c r="D38" i="47"/>
  <c r="E38" i="47" s="1"/>
  <c r="C39" i="47"/>
  <c r="D39" i="47"/>
  <c r="D40" i="47"/>
  <c r="C41" i="47"/>
  <c r="D41" i="47"/>
  <c r="C42" i="47"/>
  <c r="D42" i="47"/>
  <c r="C43" i="47"/>
  <c r="D43" i="47"/>
  <c r="C44" i="47"/>
  <c r="D44" i="47"/>
  <c r="C45" i="47"/>
  <c r="D45" i="47"/>
  <c r="C46" i="47"/>
  <c r="D46" i="47"/>
  <c r="C47" i="47"/>
  <c r="D47" i="47"/>
  <c r="C48" i="47"/>
  <c r="D48" i="47"/>
  <c r="C49" i="47"/>
  <c r="D49" i="47"/>
  <c r="D60" i="47" s="1"/>
  <c r="C50" i="47"/>
  <c r="D50" i="47"/>
  <c r="C51" i="47"/>
  <c r="D51" i="47"/>
  <c r="C52" i="47"/>
  <c r="D52" i="47"/>
  <c r="C53" i="47"/>
  <c r="D53" i="47"/>
  <c r="C54" i="47"/>
  <c r="D54" i="47"/>
  <c r="C55" i="47"/>
  <c r="D55" i="47"/>
  <c r="C56" i="47"/>
  <c r="D56" i="47"/>
  <c r="C57" i="47"/>
  <c r="D57" i="47"/>
  <c r="C58" i="47"/>
  <c r="D58" i="47"/>
  <c r="C59" i="47"/>
  <c r="D59" i="47"/>
  <c r="B59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60" i="47" s="1"/>
  <c r="B50" i="47"/>
  <c r="B51" i="47"/>
  <c r="B52" i="47"/>
  <c r="B53" i="47"/>
  <c r="B54" i="47"/>
  <c r="B55" i="47"/>
  <c r="B56" i="47"/>
  <c r="B57" i="47"/>
  <c r="B58" i="47"/>
  <c r="E59" i="47" l="1"/>
  <c r="E43" i="47"/>
  <c r="E54" i="47"/>
  <c r="E46" i="47"/>
  <c r="E57" i="47"/>
  <c r="E49" i="47"/>
  <c r="C60" i="47"/>
  <c r="E51" i="47"/>
  <c r="E36" i="47"/>
  <c r="E41" i="47"/>
  <c r="E44" i="47"/>
  <c r="E52" i="47"/>
  <c r="E35" i="47"/>
  <c r="E39" i="47"/>
  <c r="E55" i="47"/>
  <c r="E34" i="47"/>
  <c r="E42" i="47"/>
  <c r="E50" i="47"/>
  <c r="E58" i="47"/>
  <c r="E37" i="47"/>
  <c r="E45" i="47"/>
  <c r="E47" i="47"/>
  <c r="E48" i="47"/>
  <c r="E53" i="47"/>
  <c r="E40" i="47"/>
  <c r="E56" i="47"/>
  <c r="M50" i="48" l="1"/>
  <c r="L50" i="48"/>
  <c r="N50" i="48" l="1"/>
  <c r="L51" i="48" s="1"/>
  <c r="W42" i="33"/>
  <c r="T42" i="33"/>
  <c r="W41" i="33"/>
  <c r="T41" i="33"/>
  <c r="W40" i="33"/>
  <c r="T40" i="33"/>
  <c r="W39" i="33"/>
  <c r="T39" i="33"/>
  <c r="W38" i="33"/>
  <c r="T38" i="33"/>
  <c r="W37" i="33"/>
  <c r="T37" i="33"/>
  <c r="W36" i="33"/>
  <c r="T36" i="33"/>
  <c r="W35" i="33"/>
  <c r="T35" i="33"/>
  <c r="W34" i="33"/>
  <c r="M51" i="48" l="1"/>
  <c r="E33" i="47" l="1"/>
  <c r="E60" i="47" s="1"/>
</calcChain>
</file>

<file path=xl/sharedStrings.xml><?xml version="1.0" encoding="utf-8"?>
<sst xmlns="http://schemas.openxmlformats.org/spreadsheetml/2006/main" count="480" uniqueCount="196">
  <si>
    <t>(a) per residenza</t>
  </si>
  <si>
    <t>(b) per sede del corso</t>
  </si>
  <si>
    <t>Fonte: elaborazioni Svimez su dati Mur 2025; telematiche escluse</t>
  </si>
  <si>
    <t>Italia</t>
  </si>
  <si>
    <t>2010/11</t>
  </si>
  <si>
    <t>Centro-Nord</t>
  </si>
  <si>
    <t>Mezzogiorno</t>
  </si>
  <si>
    <t>Estero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</si>
  <si>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</si>
  <si>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</si>
  <si>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</si>
  <si>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</si>
  <si>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</si>
  <si>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</si>
  <si>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</si>
  <si>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</si>
  <si>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</si>
  <si>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</si>
  <si>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</si>
  <si>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</si>
  <si>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</si>
  <si>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</si>
  <si>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Imm_Italia</t>
  </si>
  <si>
    <t>Nord-Ovest</t>
  </si>
  <si>
    <t>Nord-Est</t>
  </si>
  <si>
    <t>Centro</t>
  </si>
  <si>
    <t>Sud</t>
  </si>
  <si>
    <t>Isole</t>
  </si>
  <si>
    <t>%</t>
  </si>
  <si>
    <t>variazione %</t>
  </si>
  <si>
    <t>immatricolati in migliaia</t>
  </si>
  <si>
    <t>in % degli immatricolati nel Mezzogiorno (asse dx)</t>
  </si>
  <si>
    <t>(a) 2010/11</t>
  </si>
  <si>
    <t>(b) 2024/25</t>
  </si>
  <si>
    <t>Migrazione immatricolati lauree triennali e ciclo unico  per ripartizione di residenza e sede del corso (anno 2024/25)</t>
  </si>
  <si>
    <t>Tasso di permanenza in regione</t>
  </si>
  <si>
    <t>Tasso di uscita verso Centro-Nord</t>
  </si>
  <si>
    <t>Tasso di uscita verso Mezzogiorno</t>
  </si>
  <si>
    <t>Somma tassi di uscita</t>
  </si>
  <si>
    <t>CENTRO-NORD</t>
  </si>
  <si>
    <t>Liguria</t>
  </si>
  <si>
    <t>Lombardia</t>
  </si>
  <si>
    <t>Piemonte</t>
  </si>
  <si>
    <t>Valle D'Aosta</t>
  </si>
  <si>
    <t>Emilia Romagna</t>
  </si>
  <si>
    <t>Friuli Venezia Giulia</t>
  </si>
  <si>
    <t>Trentino Alto Adige</t>
  </si>
  <si>
    <t>Veneto</t>
  </si>
  <si>
    <t>Lazio</t>
  </si>
  <si>
    <t>Marche</t>
  </si>
  <si>
    <t>Toscana</t>
  </si>
  <si>
    <t>Umbria</t>
  </si>
  <si>
    <t>MEZZOGIORNO</t>
  </si>
  <si>
    <t>Abruzzo</t>
  </si>
  <si>
    <t>Basilicata</t>
  </si>
  <si>
    <t>Calabria</t>
  </si>
  <si>
    <t>Campania</t>
  </si>
  <si>
    <t>Molise</t>
  </si>
  <si>
    <t>Puglia</t>
  </si>
  <si>
    <t>Sardegna</t>
  </si>
  <si>
    <t>Sicilia</t>
  </si>
  <si>
    <t>ITALIA</t>
  </si>
  <si>
    <t>Migrazione immatricolati lauree triennali e ciclo unico  per ripartizione di residenza e sede del corso (anno 2010/11)</t>
  </si>
  <si>
    <t>Totale</t>
  </si>
  <si>
    <t>variazione</t>
  </si>
  <si>
    <t>LOMBARDIA</t>
  </si>
  <si>
    <t>LAZIO</t>
  </si>
  <si>
    <t>TOSCANA</t>
  </si>
  <si>
    <t>EMILIA-ROMAGNA</t>
  </si>
  <si>
    <t>MARCHE</t>
  </si>
  <si>
    <t>SICILIA</t>
  </si>
  <si>
    <t>VENETO</t>
  </si>
  <si>
    <t>PIEMONTE</t>
  </si>
  <si>
    <t>FRIULI-VENEZIA GIULIA</t>
  </si>
  <si>
    <t>CAMPANIA</t>
  </si>
  <si>
    <t>UMBRIA</t>
  </si>
  <si>
    <t>PUGLIA</t>
  </si>
  <si>
    <t>LIGURIA</t>
  </si>
  <si>
    <t>TRENTINO-ALTO ADIGE/SÜDTIROL</t>
  </si>
  <si>
    <t>ABRUZZO</t>
  </si>
  <si>
    <t>CALABRIA</t>
  </si>
  <si>
    <t>SARDEGNA</t>
  </si>
  <si>
    <t>VALLE D'AOSTA/VALLÉE D'AOSTE</t>
  </si>
  <si>
    <t>MOLISE</t>
  </si>
  <si>
    <t>BASILICATA</t>
  </si>
  <si>
    <t xml:space="preserve">Ateneo </t>
  </si>
  <si>
    <t>n</t>
  </si>
  <si>
    <t>% cumulata</t>
  </si>
  <si>
    <t>Milano Bocconi</t>
  </si>
  <si>
    <t>Bologna</t>
  </si>
  <si>
    <t>Messina</t>
  </si>
  <si>
    <t>Firenze</t>
  </si>
  <si>
    <t>Pisa</t>
  </si>
  <si>
    <t>Roma La Sapienza</t>
  </si>
  <si>
    <t>Camerino</t>
  </si>
  <si>
    <t>Torino</t>
  </si>
  <si>
    <t>Padova</t>
  </si>
  <si>
    <t>Roma Luiss</t>
  </si>
  <si>
    <t>Totale complessivo</t>
  </si>
  <si>
    <t>Fonte: elaborazioni Svimez su dati Ocse e Istat</t>
  </si>
  <si>
    <t>Difference between 2021 and 2000</t>
  </si>
  <si>
    <t>Giappone</t>
  </si>
  <si>
    <t>Regno Unito</t>
  </si>
  <si>
    <t>Olanda</t>
  </si>
  <si>
    <t>Stati Uniti</t>
  </si>
  <si>
    <t>Francia</t>
  </si>
  <si>
    <t>Spagna</t>
  </si>
  <si>
    <t>OCSE</t>
  </si>
  <si>
    <t>EU27</t>
  </si>
  <si>
    <t>Grecia</t>
  </si>
  <si>
    <t>Germania</t>
  </si>
  <si>
    <t/>
  </si>
  <si>
    <t xml:space="preserve">Fonte: Elaborazione Svimez su dati Mim e Mur 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</si>
  <si>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</si>
  <si>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</si>
  <si>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</si>
  <si>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</si>
  <si>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</si>
  <si>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</si>
  <si>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</si>
  <si>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</si>
  <si>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</si>
  <si>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</si>
  <si>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Fig. 2 Spesa pubblica e privata in istruzione terziaria in % del Pil (2022)</t>
  </si>
  <si>
    <t>Fonte: Elaborazione Svimez su dati OCSE, Education at a Glance, 2025.</t>
  </si>
  <si>
    <t>Fonte: Elaborazione Svimez su dati Ocse 2024</t>
  </si>
  <si>
    <t>Canada</t>
  </si>
  <si>
    <t>Korea</t>
  </si>
  <si>
    <t>Tertiary education</t>
  </si>
  <si>
    <t>Public expenditure</t>
  </si>
  <si>
    <t>Private expenditure</t>
  </si>
  <si>
    <t>LAUREATI</t>
  </si>
  <si>
    <t>Totale trasferimenti laureati</t>
  </si>
  <si>
    <t>da Centro-Nord a Mezzogiorno</t>
  </si>
  <si>
    <t>Fonte: elaborazioni Svimez su dati Istat, iscrizioni e cancellazioni anagrafiche</t>
  </si>
  <si>
    <t>da Mezzogiorno a Centro-Nord</t>
  </si>
  <si>
    <t>Inferiore al diploma</t>
  </si>
  <si>
    <t>Diploma</t>
  </si>
  <si>
    <t>Laurea</t>
  </si>
  <si>
    <t xml:space="preserve">Cancellazioni </t>
  </si>
  <si>
    <t>Iscrizioni</t>
  </si>
  <si>
    <t xml:space="preserve">Saldo </t>
  </si>
  <si>
    <t>Interno</t>
  </si>
  <si>
    <t>Saldo migratorio interno</t>
  </si>
  <si>
    <t>Saldo migratorio estero</t>
  </si>
  <si>
    <t>Saldo migratorio complessivo</t>
  </si>
  <si>
    <t>Valle d'Aosta</t>
  </si>
  <si>
    <t>Fig. 1. Giovani di 25-34 anni con titolo di studio terziario (in %)</t>
  </si>
  <si>
    <t>Migrazione da Mezzogiorno</t>
  </si>
  <si>
    <t xml:space="preserve">Migrazione da Centro-Nord  </t>
  </si>
  <si>
    <t>UK</t>
  </si>
  <si>
    <t>Danimarca</t>
  </si>
  <si>
    <t>Svezia</t>
  </si>
  <si>
    <t>Finlandia</t>
  </si>
  <si>
    <t>OECD media</t>
  </si>
  <si>
    <t>EU25 media</t>
  </si>
  <si>
    <t>Portogallo</t>
  </si>
  <si>
    <t>Irlanda</t>
  </si>
  <si>
    <t>Fig. 4 Tasso di passaggio scuola-università (immatricolati in % dei diplomati)</t>
  </si>
  <si>
    <t>Fig. 5 Immatricolati lauree triennali e ciclo unico (in migliaia)</t>
  </si>
  <si>
    <t xml:space="preserve">Fig. 6 Iscritti al primo anno delle lauree magistrali per sede del corso (in migliaia) </t>
  </si>
  <si>
    <t>Fig 7. Immatricolati residenti nel Mezzogiorno trasferiti in atenei del Centro-Nord, lauree triennali e ciclo unico (migliaia e %)</t>
  </si>
  <si>
    <t>Fig. 8  Tassi di permanenza e di uscita dalla regione di residenza, lauree triennali e ciclo unico (% immatricolati)</t>
  </si>
  <si>
    <t xml:space="preserve">Fig. 9 Tassi di attrattività delle sedi universitarie regionali per provenienza degli immatricolati treinnali e ciclo unico fuorisede (in %) </t>
  </si>
  <si>
    <t>Fonte: Elaborazioni Svimez su dati Mur, 2025; telematiche escluse</t>
  </si>
  <si>
    <t xml:space="preserve">Fig. 10  Immatricolati residenti all'estero per sede del corso, laurea triennale e ciclo unico (in migliaia) </t>
  </si>
  <si>
    <t>Fig. 14  Saldi migratori regionali interni e verso l'estero dei laureati in Italia nel 2022 (in migliaia)</t>
  </si>
  <si>
    <t>Fig. 11 Flussi migratori interni dei laureati (in migliaia)</t>
  </si>
  <si>
    <t>Fig. 12 Migrazioni interne dal Mezzogiorno al Centro Nord per titolo di studio (in migliaia)</t>
  </si>
  <si>
    <t>Fig. 13  Emigrazione all'estero dei laureati italiani per ripartizione (in migliaia)</t>
  </si>
  <si>
    <t>Tabelle e Figure - Capitolo 6</t>
  </si>
  <si>
    <t>2024*</t>
  </si>
  <si>
    <t>Saldo</t>
  </si>
  <si>
    <t>Tab. 1 Migrazione di laureati tra Centro-Nord e Mezzogiorno, saldo e stima monetaria del costo della migrazione (unità e Mld di euro)</t>
  </si>
  <si>
    <t>nd</t>
  </si>
  <si>
    <t>Media</t>
  </si>
  <si>
    <t>Media 2020-2024</t>
  </si>
  <si>
    <t>Fonte: elaborazioni Svimez su dati Istat, Mef, Ocse</t>
  </si>
  <si>
    <t>Rimpatriati</t>
  </si>
  <si>
    <t>Cancellati</t>
  </si>
  <si>
    <t>Media 2020-2023</t>
  </si>
  <si>
    <t>Tab. 2 Migrazione di laureati italiani: rimpatriati, cancellati, saldo e costo per ripartizione (unità e Mld di euro)</t>
  </si>
  <si>
    <t>Fonte: Elaborazione Svimez su dati Mur</t>
  </si>
  <si>
    <t>Fig 3. Andamento FfO dal 2007 al 2025 (in miliardi di euro)</t>
  </si>
  <si>
    <t>Fonte: elaborazioni Svimez su dati Istat</t>
  </si>
  <si>
    <t>Laureati Migranti
Centro-Nord &gt; Mezzogiorno</t>
  </si>
  <si>
    <t>Laureati Migranti
Mezzogiorno &gt; Centro-Nord</t>
  </si>
  <si>
    <t>Costo Migrazione
(Mld di Euro)°</t>
  </si>
  <si>
    <t>* La share dei laureati è stimata sulla base dei valori degli anni precedenti</t>
  </si>
  <si>
    <t>° Capitalizzazione su base annua utilizzando il tasso di interesse medio dei titoli di stato</t>
  </si>
  <si>
    <t>Anni</t>
  </si>
  <si>
    <t>Costo*
(Mld di Euro)</t>
  </si>
  <si>
    <t>*Capitalizzazione su base annua utilizzando il tasso di interesse medio dei titoli di stato</t>
  </si>
  <si>
    <t>Fonte: elaborazioni Svimez su dati Mur</t>
  </si>
  <si>
    <t>Primi dieci atenei per numero di immatricolati residenti all'estero, percentuale e percentuale cumulata (sul totale immatricolati residenti all'estero a laurea triennali e ciclo unico) a.a. 2024/25</t>
  </si>
  <si>
    <t>Regioni italiane per numero di immatricolati residenti all’estero, corsi di laurea triennale e ciclo unico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</si>
</sst>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-* #,##0_-;\-* #,##0_-;_-* &quot;-&quot;??_-;_-@_-"/>
    <numFmt numFmtId="167" formatCode="_-* #,##0\ _€_-;\-* #,##0\ _€_-;_-* &quot;-&quot;??\ _€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0.0_)"/>
    <numFmt numFmtId="172" formatCode="_-* #,##0.0\ _€_-;\-* #,##0.0\ _€_-;_-* &quot;-&quot;?\ _€_-;_-@_-"/>
    <numFmt numFmtId="173" formatCode="#,##0.0"/>
    <numFmt numFmtId="174" formatCode="#,##0.000"/>
    <numFmt numFmtId="175" formatCode="_-* #,##0\ &quot;€&quot;_-;\-* #,##0\ &quot;€&quot;_-;_-* &quot;-&quot;??\ &quot;€&quot;_-;_-@_-"/>
    <numFmt numFmtId="176" formatCode="#,##0_ ;\-#,##0\ "/>
  </numFmts>
  <fonts count="4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name val="Barlow Condensed"/>
    </font>
    <font>
      <sz val="8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b/>
      <sz val="11"/>
      <name val="Barlow Condensed"/>
    </font>
    <font>
      <sz val="11"/>
      <name val="Barlow Condensed"/>
    </font>
    <font>
      <sz val="12"/>
      <name val="Barlow Condensed"/>
    </font>
    <font>
      <b/>
      <sz val="11"/>
      <color theme="1"/>
      <name val="Barlow Condensed"/>
    </font>
    <font>
      <b/>
      <sz val="11"/>
      <color rgb="FFFF0000"/>
      <name val="Barlow Condensed"/>
    </font>
    <font>
      <sz val="11"/>
      <color rgb="FFFF0000"/>
      <name val="Barlow Condensed"/>
    </font>
    <font>
      <b/>
      <sz val="11"/>
      <color theme="1"/>
      <name val="Calibri"/>
      <family val="2"/>
      <scheme val="minor"/>
    </font>
    <font>
      <sz val="11"/>
      <color theme="1"/>
      <name val="Barlow Condensed"/>
    </font>
    <font>
      <sz val="11"/>
      <color theme="1"/>
      <name val="Bahnschrift Condensed"/>
      <family val="2"/>
    </font>
    <font>
      <sz val="11"/>
      <name val="Calibri"/>
      <family val="2"/>
    </font>
    <font>
      <sz val="8"/>
      <color rgb="FF000000"/>
      <name val="Barlow Condensed"/>
    </font>
    <font>
      <sz val="8"/>
      <name val="Barlow Condensed"/>
    </font>
    <font>
      <i/>
      <sz val="8"/>
      <color rgb="FF000000"/>
      <name val="Barlow Condensed"/>
    </font>
    <font>
      <i/>
      <sz val="8"/>
      <name val="Barlow Condensed"/>
    </font>
    <font>
      <sz val="11"/>
      <color rgb="FF000000"/>
      <name val="Barlow Condensed"/>
    </font>
    <font>
      <b/>
      <sz val="8"/>
      <color theme="1"/>
      <name val="Barlow Condensed"/>
    </font>
    <font>
      <sz val="8"/>
      <color theme="1"/>
      <name val="Barlow Condensed"/>
    </font>
    <font>
      <sz val="8"/>
      <color rgb="FFFF0000"/>
      <name val="Barlow Condensed"/>
    </font>
    <font>
      <sz val="10"/>
      <color theme="1"/>
      <name val="Barlow Condensed"/>
    </font>
    <font>
      <sz val="9"/>
      <name val="Barlow Condensed"/>
    </font>
    <font>
      <sz val="10"/>
      <color rgb="FFFF0000"/>
      <name val="Arial"/>
      <family val="2"/>
      <charset val="1"/>
    </font>
    <font>
      <b/>
      <sz val="10"/>
      <color theme="1"/>
      <name val="Barlow Condensed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Calibri"/>
      <family val="2"/>
    </font>
    <font>
      <sz val="12"/>
      <color rgb="FF000000"/>
      <name val="Barlow Condensed"/>
    </font>
    <font>
      <sz val="12"/>
      <color theme="1"/>
      <name val="Barlow Condensed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4" fillId="0" borderId="0" applyFont="0" applyFill="0" applyBorder="0" applyAlignment="0" applyProtection="0"/>
    <xf numFmtId="0" fontId="6" fillId="0" borderId="1"/>
    <xf numFmtId="0" fontId="7" fillId="0" borderId="1"/>
    <xf numFmtId="0" fontId="7" fillId="0" borderId="1"/>
    <xf numFmtId="0" fontId="10" fillId="0" borderId="1"/>
    <xf numFmtId="9" fontId="10" fillId="0" borderId="1" applyFont="0" applyFill="0" applyBorder="0" applyAlignment="0" applyProtection="0"/>
    <xf numFmtId="0" fontId="11" fillId="0" borderId="1"/>
    <xf numFmtId="0" fontId="9" fillId="0" borderId="1"/>
    <xf numFmtId="165" fontId="10" fillId="0" borderId="1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" fillId="0" borderId="1"/>
    <xf numFmtId="0" fontId="39" fillId="0" borderId="1"/>
    <xf numFmtId="9" fontId="2" fillId="0" borderId="1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1" fontId="0" fillId="0" borderId="0" xfId="0" applyNumberFormat="1"/>
    <xf numFmtId="3" fontId="0" fillId="0" borderId="0" xfId="0" applyNumberFormat="1"/>
    <xf numFmtId="9" fontId="0" fillId="0" borderId="0" xfId="1" applyFont="1"/>
    <xf numFmtId="0" fontId="8" fillId="0" borderId="0" xfId="0" applyFont="1" applyAlignment="1">
      <alignment horizontal="left" vertical="center" indent="2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166" fontId="13" fillId="0" borderId="0" xfId="10" applyNumberFormat="1" applyFont="1"/>
    <xf numFmtId="1" fontId="13" fillId="0" borderId="0" xfId="0" applyNumberFormat="1" applyFont="1"/>
    <xf numFmtId="164" fontId="13" fillId="0" borderId="0" xfId="0" applyNumberFormat="1" applyFont="1"/>
    <xf numFmtId="10" fontId="13" fillId="0" borderId="0" xfId="1" applyNumberFormat="1" applyFont="1"/>
    <xf numFmtId="3" fontId="13" fillId="0" borderId="0" xfId="0" applyNumberFormat="1" applyFont="1"/>
    <xf numFmtId="0" fontId="5" fillId="0" borderId="0" xfId="0" applyFont="1"/>
    <xf numFmtId="1" fontId="12" fillId="0" borderId="0" xfId="0" applyNumberFormat="1" applyFont="1"/>
    <xf numFmtId="1" fontId="16" fillId="0" borderId="0" xfId="0" applyNumberFormat="1" applyFont="1"/>
    <xf numFmtId="3" fontId="17" fillId="0" borderId="0" xfId="0" applyNumberFormat="1" applyFont="1"/>
    <xf numFmtId="164" fontId="13" fillId="0" borderId="0" xfId="1" applyNumberFormat="1" applyFont="1"/>
    <xf numFmtId="0" fontId="13" fillId="0" borderId="0" xfId="0" applyFont="1" applyAlignment="1">
      <alignment wrapText="1"/>
    </xf>
    <xf numFmtId="0" fontId="18" fillId="0" borderId="0" xfId="0" applyFont="1"/>
    <xf numFmtId="9" fontId="13" fillId="0" borderId="0" xfId="1" applyFont="1"/>
    <xf numFmtId="0" fontId="14" fillId="0" borderId="0" xfId="0" applyFont="1" applyAlignment="1">
      <alignment horizontal="left" vertical="center" readingOrder="1"/>
    </xf>
    <xf numFmtId="167" fontId="13" fillId="0" borderId="0" xfId="0" applyNumberFormat="1" applyFont="1" applyAlignment="1">
      <alignment horizontal="center"/>
    </xf>
    <xf numFmtId="2" fontId="12" fillId="0" borderId="0" xfId="0" applyNumberFormat="1" applyFont="1"/>
    <xf numFmtId="9" fontId="12" fillId="0" borderId="0" xfId="1" applyFont="1"/>
    <xf numFmtId="2" fontId="13" fillId="0" borderId="0" xfId="10" applyNumberFormat="1" applyFont="1" applyFill="1"/>
    <xf numFmtId="164" fontId="13" fillId="0" borderId="0" xfId="1" applyNumberFormat="1" applyFont="1" applyFill="1"/>
    <xf numFmtId="168" fontId="0" fillId="0" borderId="0" xfId="0" applyNumberFormat="1"/>
    <xf numFmtId="3" fontId="13" fillId="0" borderId="0" xfId="0" applyNumberFormat="1" applyFont="1" applyAlignment="1">
      <alignment wrapText="1"/>
    </xf>
    <xf numFmtId="0" fontId="20" fillId="2" borderId="2" xfId="0" applyFont="1" applyFill="1" applyBorder="1"/>
    <xf numFmtId="10" fontId="0" fillId="0" borderId="0" xfId="1" applyNumberFormat="1" applyFont="1"/>
    <xf numFmtId="0" fontId="13" fillId="0" borderId="0" xfId="0" applyFont="1" applyAlignment="1">
      <alignment horizontal="left" vertical="top"/>
    </xf>
    <xf numFmtId="0" fontId="22" fillId="3" borderId="1" xfId="4" applyFont="1" applyFill="1"/>
    <xf numFmtId="0" fontId="23" fillId="3" borderId="1" xfId="4" applyFont="1" applyFill="1"/>
    <xf numFmtId="0" fontId="8" fillId="0" borderId="1" xfId="2" applyFont="1"/>
    <xf numFmtId="0" fontId="14" fillId="0" borderId="1" xfId="2" applyFont="1"/>
    <xf numFmtId="0" fontId="8" fillId="0" borderId="1" xfId="3" applyFont="1"/>
    <xf numFmtId="0" fontId="8" fillId="0" borderId="1" xfId="2" applyFont="1" applyAlignment="1">
      <alignment horizontal="center"/>
    </xf>
    <xf numFmtId="0" fontId="23" fillId="0" borderId="1" xfId="12" applyFont="1" applyAlignment="1">
      <alignment horizontal="center" vertical="center"/>
    </xf>
    <xf numFmtId="0" fontId="32" fillId="0" borderId="1" xfId="2" applyFont="1"/>
    <xf numFmtId="168" fontId="6" fillId="0" borderId="1" xfId="2" applyNumberFormat="1"/>
    <xf numFmtId="171" fontId="6" fillId="0" borderId="1" xfId="2" applyNumberFormat="1"/>
    <xf numFmtId="168" fontId="8" fillId="0" borderId="1" xfId="2" applyNumberFormat="1" applyFont="1"/>
    <xf numFmtId="168" fontId="13" fillId="0" borderId="0" xfId="0" applyNumberFormat="1" applyFont="1"/>
    <xf numFmtId="168" fontId="8" fillId="0" borderId="1" xfId="3" applyNumberFormat="1" applyFont="1"/>
    <xf numFmtId="0" fontId="8" fillId="0" borderId="0" xfId="0" applyFont="1"/>
    <xf numFmtId="0" fontId="30" fillId="0" borderId="0" xfId="0" applyFont="1" applyAlignment="1">
      <alignment wrapText="1"/>
    </xf>
    <xf numFmtId="0" fontId="33" fillId="0" borderId="9" xfId="0" applyFont="1" applyBorder="1" applyAlignment="1">
      <alignment horizontal="centerContinuous" vertical="center" wrapText="1"/>
    </xf>
    <xf numFmtId="0" fontId="33" fillId="0" borderId="10" xfId="0" applyFont="1" applyBorder="1" applyAlignment="1">
      <alignment horizontal="centerContinuous" vertical="center" wrapText="1"/>
    </xf>
    <xf numFmtId="0" fontId="33" fillId="0" borderId="11" xfId="0" applyFont="1" applyBorder="1" applyAlignment="1">
      <alignment horizontal="centerContinuous" vertical="center" wrapText="1"/>
    </xf>
    <xf numFmtId="172" fontId="13" fillId="0" borderId="0" xfId="0" applyNumberFormat="1" applyFont="1"/>
    <xf numFmtId="0" fontId="34" fillId="3" borderId="12" xfId="0" applyFont="1" applyFill="1" applyBorder="1"/>
    <xf numFmtId="2" fontId="34" fillId="3" borderId="13" xfId="0" applyNumberFormat="1" applyFont="1" applyFill="1" applyBorder="1"/>
    <xf numFmtId="2" fontId="34" fillId="3" borderId="1" xfId="0" applyNumberFormat="1" applyFont="1" applyFill="1" applyBorder="1"/>
    <xf numFmtId="165" fontId="13" fillId="0" borderId="0" xfId="0" applyNumberFormat="1" applyFont="1"/>
    <xf numFmtId="0" fontId="34" fillId="4" borderId="12" xfId="0" applyFont="1" applyFill="1" applyBorder="1"/>
    <xf numFmtId="2" fontId="34" fillId="5" borderId="13" xfId="0" applyNumberFormat="1" applyFont="1" applyFill="1" applyBorder="1"/>
    <xf numFmtId="4" fontId="28" fillId="6" borderId="13" xfId="0" applyNumberFormat="1" applyFont="1" applyFill="1" applyBorder="1"/>
    <xf numFmtId="0" fontId="35" fillId="7" borderId="12" xfId="0" applyFont="1" applyFill="1" applyBorder="1"/>
    <xf numFmtId="2" fontId="34" fillId="8" borderId="13" xfId="0" applyNumberFormat="1" applyFont="1" applyFill="1" applyBorder="1"/>
    <xf numFmtId="173" fontId="13" fillId="0" borderId="0" xfId="0" applyNumberFormat="1" applyFont="1"/>
    <xf numFmtId="44" fontId="0" fillId="0" borderId="0" xfId="11" applyFont="1"/>
    <xf numFmtId="0" fontId="13" fillId="9" borderId="0" xfId="0" applyFont="1" applyFill="1"/>
    <xf numFmtId="0" fontId="14" fillId="9" borderId="1" xfId="4" applyFont="1" applyFill="1"/>
    <xf numFmtId="0" fontId="36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3" fontId="14" fillId="0" borderId="0" xfId="0" applyNumberFormat="1" applyFont="1" applyAlignment="1">
      <alignment horizontal="left" vertical="center" readingOrder="1"/>
    </xf>
    <xf numFmtId="0" fontId="14" fillId="0" borderId="1" xfId="4" applyFont="1"/>
    <xf numFmtId="174" fontId="0" fillId="0" borderId="0" xfId="0" applyNumberFormat="1"/>
    <xf numFmtId="44" fontId="13" fillId="0" borderId="0" xfId="11" applyFont="1"/>
    <xf numFmtId="166" fontId="13" fillId="0" borderId="0" xfId="0" applyNumberFormat="1" applyFont="1"/>
    <xf numFmtId="0" fontId="14" fillId="0" borderId="0" xfId="0" applyFont="1" applyAlignment="1">
      <alignment vertical="center"/>
    </xf>
    <xf numFmtId="0" fontId="22" fillId="0" borderId="1" xfId="4" applyFont="1"/>
    <xf numFmtId="0" fontId="23" fillId="0" borderId="1" xfId="4" applyFont="1"/>
    <xf numFmtId="0" fontId="22" fillId="0" borderId="1" xfId="5" applyFont="1"/>
    <xf numFmtId="0" fontId="24" fillId="0" borderId="1" xfId="5" applyFont="1" applyAlignment="1">
      <alignment horizontal="left" vertical="top"/>
    </xf>
    <xf numFmtId="0" fontId="24" fillId="0" borderId="1" xfId="5" applyFont="1" applyAlignment="1">
      <alignment horizontal="left" vertical="top" wrapText="1"/>
    </xf>
    <xf numFmtId="0" fontId="25" fillId="0" borderId="1" xfId="5" applyFont="1" applyAlignment="1">
      <alignment vertical="top"/>
    </xf>
    <xf numFmtId="0" fontId="25" fillId="0" borderId="1" xfId="4" applyFont="1"/>
    <xf numFmtId="0" fontId="26" fillId="0" borderId="1" xfId="5" applyFont="1" applyAlignment="1">
      <alignment horizontal="left" vertical="top"/>
    </xf>
    <xf numFmtId="0" fontId="22" fillId="0" borderId="1" xfId="5" applyFont="1" applyAlignment="1">
      <alignment horizontal="left" vertical="top" wrapText="1"/>
    </xf>
    <xf numFmtId="0" fontId="23" fillId="0" borderId="1" xfId="5" applyFont="1" applyAlignment="1">
      <alignment vertical="top"/>
    </xf>
    <xf numFmtId="0" fontId="22" fillId="0" borderId="1" xfId="5" applyFont="1" applyAlignment="1">
      <alignment horizontal="left"/>
    </xf>
    <xf numFmtId="0" fontId="22" fillId="0" borderId="1" xfId="5" applyFont="1" applyAlignment="1">
      <alignment horizontal="left" wrapText="1"/>
    </xf>
    <xf numFmtId="0" fontId="22" fillId="0" borderId="1" xfId="5" applyFont="1" applyAlignment="1">
      <alignment horizontal="left" vertical="top"/>
    </xf>
    <xf numFmtId="0" fontId="19" fillId="0" borderId="1" xfId="5" applyFont="1" applyAlignment="1">
      <alignment horizontal="left" vertical="top"/>
    </xf>
    <xf numFmtId="0" fontId="23" fillId="0" borderId="1" xfId="5" applyFont="1" applyAlignment="1">
      <alignment horizontal="left" vertical="top" wrapText="1"/>
    </xf>
    <xf numFmtId="0" fontId="15" fillId="0" borderId="1" xfId="5" applyFont="1" applyAlignment="1">
      <alignment horizontal="left" vertical="top"/>
    </xf>
    <xf numFmtId="0" fontId="27" fillId="0" borderId="1" xfId="5" applyFont="1" applyAlignment="1">
      <alignment horizontal="left" vertical="center"/>
    </xf>
    <xf numFmtId="0" fontId="8" fillId="0" borderId="1" xfId="4" applyFont="1"/>
    <xf numFmtId="0" fontId="27" fillId="0" borderId="3" xfId="5" applyFont="1" applyBorder="1" applyAlignment="1">
      <alignment horizontal="center" vertical="top" wrapText="1"/>
    </xf>
    <xf numFmtId="0" fontId="27" fillId="0" borderId="3" xfId="5" applyFont="1" applyBorder="1" applyAlignment="1">
      <alignment horizontal="center" vertical="center" wrapText="1"/>
    </xf>
    <xf numFmtId="0" fontId="27" fillId="0" borderId="4" xfId="5" applyFont="1" applyBorder="1" applyAlignment="1">
      <alignment horizontal="center" vertical="center" wrapText="1"/>
    </xf>
    <xf numFmtId="0" fontId="28" fillId="0" borderId="1" xfId="5" applyFont="1" applyAlignment="1">
      <alignment horizontal="center" vertical="center" wrapText="1"/>
    </xf>
    <xf numFmtId="0" fontId="29" fillId="0" borderId="1" xfId="5" applyFont="1" applyAlignment="1">
      <alignment horizontal="left" vertical="top" wrapText="1"/>
    </xf>
    <xf numFmtId="0" fontId="30" fillId="0" borderId="1" xfId="5" applyFont="1"/>
    <xf numFmtId="0" fontId="28" fillId="0" borderId="5" xfId="5" applyFont="1" applyBorder="1" applyAlignment="1">
      <alignment horizontal="left" vertical="center"/>
    </xf>
    <xf numFmtId="170" fontId="28" fillId="0" borderId="6" xfId="5" applyNumberFormat="1" applyFont="1" applyBorder="1" applyAlignment="1">
      <alignment horizontal="left" vertical="center"/>
    </xf>
    <xf numFmtId="169" fontId="28" fillId="0" borderId="7" xfId="5" applyNumberFormat="1" applyFont="1" applyBorder="1" applyAlignment="1">
      <alignment horizontal="left" vertical="center"/>
    </xf>
    <xf numFmtId="169" fontId="28" fillId="0" borderId="1" xfId="5" applyNumberFormat="1" applyFont="1" applyAlignment="1">
      <alignment horizontal="right" wrapText="1"/>
    </xf>
    <xf numFmtId="170" fontId="30" fillId="0" borderId="1" xfId="5" applyNumberFormat="1" applyFont="1" applyAlignment="1">
      <alignment horizontal="right" wrapText="1"/>
    </xf>
    <xf numFmtId="2" fontId="28" fillId="0" borderId="1" xfId="6" applyNumberFormat="1" applyFont="1" applyFill="1" applyBorder="1" applyAlignment="1">
      <alignment horizontal="center" vertical="top" wrapText="1"/>
    </xf>
    <xf numFmtId="169" fontId="29" fillId="0" borderId="1" xfId="5" applyNumberFormat="1" applyFont="1" applyAlignment="1">
      <alignment horizontal="left" vertical="top" wrapText="1"/>
    </xf>
    <xf numFmtId="165" fontId="29" fillId="0" borderId="1" xfId="5" applyNumberFormat="1" applyFont="1" applyAlignment="1">
      <alignment horizontal="left" vertical="top" wrapText="1"/>
    </xf>
    <xf numFmtId="0" fontId="31" fillId="0" borderId="5" xfId="7" applyFont="1" applyBorder="1" applyAlignment="1">
      <alignment horizontal="left"/>
    </xf>
    <xf numFmtId="168" fontId="28" fillId="0" borderId="7" xfId="5" applyNumberFormat="1" applyFont="1" applyBorder="1"/>
    <xf numFmtId="9" fontId="28" fillId="0" borderId="1" xfId="5" applyNumberFormat="1" applyFont="1" applyAlignment="1">
      <alignment horizontal="center" vertical="top" wrapText="1"/>
    </xf>
    <xf numFmtId="0" fontId="28" fillId="0" borderId="1" xfId="5" applyFont="1" applyAlignment="1">
      <alignment horizontal="left" vertical="center"/>
    </xf>
    <xf numFmtId="169" fontId="28" fillId="0" borderId="1" xfId="5" applyNumberFormat="1" applyFont="1" applyAlignment="1">
      <alignment horizontal="left" vertical="center"/>
    </xf>
    <xf numFmtId="0" fontId="31" fillId="0" borderId="1" xfId="7" applyFont="1" applyAlignment="1">
      <alignment horizontal="left"/>
    </xf>
    <xf numFmtId="168" fontId="28" fillId="0" borderId="1" xfId="5" applyNumberFormat="1" applyFont="1"/>
    <xf numFmtId="0" fontId="28" fillId="0" borderId="1" xfId="5" applyFont="1"/>
    <xf numFmtId="168" fontId="28" fillId="0" borderId="1" xfId="8" applyNumberFormat="1" applyFont="1"/>
    <xf numFmtId="168" fontId="28" fillId="0" borderId="6" xfId="8" applyNumberFormat="1" applyFont="1" applyBorder="1"/>
    <xf numFmtId="169" fontId="28" fillId="0" borderId="1" xfId="9" applyNumberFormat="1" applyFont="1" applyFill="1" applyBorder="1" applyAlignment="1">
      <alignment horizontal="right"/>
    </xf>
    <xf numFmtId="0" fontId="28" fillId="0" borderId="1" xfId="8" applyFont="1"/>
    <xf numFmtId="0" fontId="14" fillId="0" borderId="0" xfId="0" applyFont="1"/>
    <xf numFmtId="0" fontId="1" fillId="0" borderId="0" xfId="0" applyFont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8" fontId="0" fillId="0" borderId="0" xfId="1" applyNumberFormat="1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" fontId="0" fillId="0" borderId="0" xfId="1" applyNumberFormat="1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75" fontId="14" fillId="0" borderId="0" xfId="11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38" fillId="0" borderId="1" xfId="10" applyNumberFormat="1" applyFont="1" applyFill="1" applyBorder="1" applyAlignment="1">
      <alignment horizontal="center" vertical="center"/>
    </xf>
    <xf numFmtId="3" fontId="37" fillId="0" borderId="1" xfId="1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4" fontId="37" fillId="0" borderId="1" xfId="10" applyNumberFormat="1" applyFont="1" applyFill="1" applyBorder="1" applyAlignment="1">
      <alignment horizontal="center" vertical="center"/>
    </xf>
    <xf numFmtId="4" fontId="37" fillId="0" borderId="14" xfId="1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4" fontId="14" fillId="0" borderId="1" xfId="1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14" fillId="0" borderId="1" xfId="11" applyNumberFormat="1" applyFont="1" applyBorder="1" applyAlignment="1">
      <alignment horizontal="center" vertical="center"/>
    </xf>
    <xf numFmtId="4" fontId="14" fillId="0" borderId="14" xfId="11" applyNumberFormat="1" applyFont="1" applyBorder="1" applyAlignment="1">
      <alignment horizontal="center" vertical="center"/>
    </xf>
    <xf numFmtId="44" fontId="14" fillId="0" borderId="14" xfId="11" applyFont="1" applyBorder="1" applyAlignment="1">
      <alignment horizontal="center" vertical="center"/>
    </xf>
    <xf numFmtId="3" fontId="14" fillId="0" borderId="1" xfId="1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9" fontId="14" fillId="0" borderId="0" xfId="1" applyFont="1" applyAlignment="1">
      <alignment horizontal="center" vertical="center"/>
    </xf>
    <xf numFmtId="9" fontId="38" fillId="0" borderId="0" xfId="1" applyFont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9" fontId="14" fillId="0" borderId="14" xfId="1" applyFont="1" applyBorder="1" applyAlignment="1">
      <alignment horizontal="center" vertical="center"/>
    </xf>
    <xf numFmtId="9" fontId="38" fillId="0" borderId="14" xfId="1" applyFont="1" applyBorder="1" applyAlignment="1">
      <alignment horizontal="center" vertical="center"/>
    </xf>
    <xf numFmtId="176" fontId="38" fillId="0" borderId="0" xfId="10" applyNumberFormat="1" applyFont="1" applyAlignment="1">
      <alignment horizontal="center" vertical="center"/>
    </xf>
    <xf numFmtId="176" fontId="38" fillId="0" borderId="14" xfId="10" applyNumberFormat="1" applyFont="1" applyBorder="1" applyAlignment="1">
      <alignment horizontal="center" vertical="center"/>
    </xf>
    <xf numFmtId="3" fontId="14" fillId="0" borderId="0" xfId="0" applyNumberFormat="1" applyFont="1"/>
    <xf numFmtId="0" fontId="20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14" fillId="0" borderId="1" xfId="13" applyFont="1" applyAlignment="1">
      <alignment horizontal="left" vertical="center" readingOrder="1"/>
    </xf>
    <xf numFmtId="0" fontId="39" fillId="0" borderId="1" xfId="13"/>
    <xf numFmtId="9" fontId="0" fillId="0" borderId="1" xfId="14" applyFont="1"/>
    <xf numFmtId="0" fontId="8" fillId="0" borderId="1" xfId="13" applyFont="1" applyAlignment="1">
      <alignment horizontal="left" vertical="center" indent="2"/>
    </xf>
    <xf numFmtId="0" fontId="14" fillId="0" borderId="1" xfId="13" applyFont="1" applyAlignment="1">
      <alignment horizontal="left" vertical="center" indent="2"/>
    </xf>
    <xf numFmtId="0" fontId="33" fillId="0" borderId="8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0" fillId="0" borderId="1" xfId="0" applyBorder="1"/>
    <xf numFmtId="0" fontId="18" fillId="0" borderId="1" xfId="0" applyFont="1" applyBorder="1"/>
    <xf numFmtId="1" fontId="0" fillId="0" borderId="1" xfId="0" applyNumberFormat="1" applyBorder="1"/>
  </cellXfs>
  <cellStyles count="15">
    <cellStyle name="Migliaia" xfId="10" builtinId="3"/>
    <cellStyle name="Migliaia 10" xfId="9" xr:uid="{00000000-0005-0000-0000-000001000000}"/>
    <cellStyle name="NewStyle" xfId="7" xr:uid="{00000000-0005-0000-0000-000002000000}"/>
    <cellStyle name="Normal 2 10 6" xfId="4" xr:uid="{00000000-0005-0000-0000-000003000000}"/>
    <cellStyle name="Normal_C_D1" xfId="8" xr:uid="{00000000-0005-0000-0000-000004000000}"/>
    <cellStyle name="Normale" xfId="0" builtinId="0"/>
    <cellStyle name="Normale 2" xfId="13" xr:uid="{5FA3FCC9-C935-46BF-A42D-680A7B448B97}"/>
    <cellStyle name="Normale 2 2 2 2 2 2" xfId="2" xr:uid="{00000000-0005-0000-0000-000006000000}"/>
    <cellStyle name="Normale 25 2" xfId="3" xr:uid="{00000000-0005-0000-0000-000007000000}"/>
    <cellStyle name="Normale 27" xfId="5" xr:uid="{00000000-0005-0000-0000-000008000000}"/>
    <cellStyle name="Normale_918_Scuole_Volume_1950_51" xfId="12" xr:uid="{FEEA5DB1-1686-470B-8C7B-21D2C90F7849}"/>
    <cellStyle name="Percentuale" xfId="1" builtinId="5"/>
    <cellStyle name="Percentuale 2" xfId="14" xr:uid="{59789A65-D2A7-4171-B3A3-8F57A70CD76A}"/>
    <cellStyle name="Percentuale 5" xfId="6" xr:uid="{00000000-0005-0000-0000-00000A000000}"/>
    <cellStyle name="Valuta" xfId="11" builtinId="4"/>
  </cellStyles>
  <dxfs count="0"/>
  <tableStyles count="0" defaultTableStyle="TableStyleMedium2" defaultPivotStyle="PivotStyleLight16"/>
  <colors>
    <mruColors>
      <color rgb="FF1F4E7D"/>
      <color rgb="FFEEB500"/>
      <color rgb="FFA5A5A5"/>
      <color rgb="FF00247D"/>
      <color rgb="FFFFA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8.7445796086387494E-3"/>
          <c:y val="0.13285764016894772"/>
          <c:w val="0.98906927548920154"/>
          <c:h val="0.85718195830922828"/>
        </c:manualLayout>
      </c:layout>
      <c:lineChart>
        <c:grouping val="standard"/>
        <c:varyColors val="0"/>
        <c:ser>
          <c:idx val="0"/>
          <c:order val="0"/>
          <c:tx>
            <c:v>2000</c:v>
          </c:tx>
          <c:spPr>
            <a:ln w="25400">
              <a:noFill/>
            </a:ln>
            <a:effectLst/>
          </c:spPr>
          <c:marker>
            <c:symbol val="dash"/>
            <c:size val="12"/>
            <c:spPr>
              <a:solidFill>
                <a:srgbClr val="1F4E7D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Giappone</c:v>
              </c:pt>
              <c:pt idx="1">
                <c:v>Regno Unito</c:v>
              </c:pt>
              <c:pt idx="2">
                <c:v>Olanda</c:v>
              </c:pt>
              <c:pt idx="3">
                <c:v>Stati Uniti</c:v>
              </c:pt>
              <c:pt idx="4">
                <c:v>Francia</c:v>
              </c:pt>
              <c:pt idx="5">
                <c:v>Spagna</c:v>
              </c:pt>
              <c:pt idx="6">
                <c:v>OCSE</c:v>
              </c:pt>
              <c:pt idx="7">
                <c:v>EU27</c:v>
              </c:pt>
              <c:pt idx="8">
                <c:v>Grecia</c:v>
              </c:pt>
              <c:pt idx="9">
                <c:v>Germania</c:v>
              </c:pt>
              <c:pt idx="10">
                <c:v>Centro-Nord</c:v>
              </c:pt>
              <c:pt idx="11">
                <c:v>Italia</c:v>
              </c:pt>
              <c:pt idx="12">
                <c:v>Mezzogiorno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28.901674</c:v>
              </c:pt>
              <c:pt idx="2">
                <c:v>26.57077</c:v>
              </c:pt>
              <c:pt idx="3">
                <c:v>38.083973</c:v>
              </c:pt>
              <c:pt idx="4">
                <c:v>31.375710999999999</c:v>
              </c:pt>
              <c:pt idx="5">
                <c:v>33.978282999999998</c:v>
              </c:pt>
              <c:pt idx="6">
                <c:v>26.832289516666659</c:v>
              </c:pt>
              <c:pt idx="7">
                <c:v>24.159800545454548</c:v>
              </c:pt>
              <c:pt idx="8">
                <c:v>23.921938000000001</c:v>
              </c:pt>
              <c:pt idx="9">
                <c:v>22.250971</c:v>
              </c:pt>
              <c:pt idx="10">
                <c:v>11.400645899902605</c:v>
              </c:pt>
              <c:pt idx="11">
                <c:v>10.429003</c:v>
              </c:pt>
              <c:pt idx="12">
                <c:v>8.536659940072159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8C-4BDB-A341-2FF74F87700D}"/>
            </c:ext>
          </c:extLst>
        </c:ser>
        <c:ser>
          <c:idx val="1"/>
          <c:order val="1"/>
          <c:tx>
            <c:v>2023</c:v>
          </c:tx>
          <c:spPr>
            <a:ln w="25400">
              <a:noFill/>
            </a:ln>
            <a:effectLst/>
          </c:spPr>
          <c:marker>
            <c:symbol val="triangle"/>
            <c:size val="9"/>
            <c:spPr>
              <a:solidFill>
                <a:srgbClr val="FFC000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Giappone</c:v>
              </c:pt>
              <c:pt idx="1">
                <c:v>Regno Unito</c:v>
              </c:pt>
              <c:pt idx="2">
                <c:v>Olanda</c:v>
              </c:pt>
              <c:pt idx="3">
                <c:v>Stati Uniti</c:v>
              </c:pt>
              <c:pt idx="4">
                <c:v>Francia</c:v>
              </c:pt>
              <c:pt idx="5">
                <c:v>Spagna</c:v>
              </c:pt>
              <c:pt idx="6">
                <c:v>OCSE</c:v>
              </c:pt>
              <c:pt idx="7">
                <c:v>EU27</c:v>
              </c:pt>
              <c:pt idx="8">
                <c:v>Grecia</c:v>
              </c:pt>
              <c:pt idx="9">
                <c:v>Germania</c:v>
              </c:pt>
              <c:pt idx="10">
                <c:v>Centro-Nord</c:v>
              </c:pt>
              <c:pt idx="11">
                <c:v>Italia</c:v>
              </c:pt>
              <c:pt idx="12">
                <c:v>Mezzogiorno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60.2</c:v>
              </c:pt>
              <c:pt idx="2">
                <c:v>54.5</c:v>
              </c:pt>
              <c:pt idx="3">
                <c:v>51.8</c:v>
              </c:pt>
              <c:pt idx="4">
                <c:v>51.9</c:v>
              </c:pt>
              <c:pt idx="5">
                <c:v>52</c:v>
              </c:pt>
              <c:pt idx="6">
                <c:v>47.6</c:v>
              </c:pt>
              <c:pt idx="7">
                <c:v>43.1</c:v>
              </c:pt>
              <c:pt idx="8">
                <c:v>44.5</c:v>
              </c:pt>
              <c:pt idx="9">
                <c:v>38.5</c:v>
              </c:pt>
              <c:pt idx="10">
                <c:v>33.688878354727322</c:v>
              </c:pt>
              <c:pt idx="11">
                <c:v>30.6</c:v>
              </c:pt>
              <c:pt idx="12">
                <c:v>25.06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8C-4BDB-A341-2FF74F87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6350">
              <a:solidFill>
                <a:srgbClr val="1F4E7D"/>
              </a:solidFill>
              <a:prstDash val="sysDot"/>
            </a:ln>
          </c:spPr>
        </c:hiLowLines>
        <c:marker val="1"/>
        <c:smooth val="0"/>
        <c:axId val="423157760"/>
        <c:axId val="423159296"/>
      </c:lineChart>
      <c:catAx>
        <c:axId val="423157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23159296"/>
        <c:crosses val="autoZero"/>
        <c:auto val="1"/>
        <c:lblAlgn val="ctr"/>
        <c:lblOffset val="0"/>
        <c:tickLblSkip val="1"/>
        <c:noMultiLvlLbl val="0"/>
      </c:catAx>
      <c:valAx>
        <c:axId val="423159296"/>
        <c:scaling>
          <c:orientation val="minMax"/>
          <c:max val="75"/>
          <c:min val="0"/>
        </c:scaling>
        <c:delete val="0"/>
        <c:axPos val="l"/>
        <c:minorGridlines>
          <c:spPr>
            <a:ln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inorGridlines>
        <c:numFmt formatCode="General" sourceLinked="0"/>
        <c:majorTickMark val="in"/>
        <c:minorTickMark val="none"/>
        <c:tickLblPos val="nextTo"/>
        <c:spPr>
          <a:noFill/>
          <a:ln w="9525">
            <a:noFill/>
            <a:prstDash val="solid"/>
          </a:ln>
        </c:spPr>
        <c:txPr>
          <a:bodyPr rot="-60000000" vert="horz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23157760"/>
        <c:crosses val="autoZero"/>
        <c:crossBetween val="midCat"/>
        <c:majorUnit val="10"/>
      </c:valAx>
      <c:spPr>
        <a:noFill/>
        <a:ln w="3175">
          <a:noFill/>
        </a:ln>
        <a:effectLst/>
      </c:spPr>
    </c:plotArea>
    <c:legend>
      <c:legendPos val="t"/>
      <c:layout>
        <c:manualLayout>
          <c:xMode val="edge"/>
          <c:yMode val="edge"/>
          <c:x val="4.207322541791509E-2"/>
          <c:y val="7.9204029014546679E-2"/>
          <c:w val="0.94721184553126081"/>
          <c:h val="6.651436448405279E-2"/>
        </c:manualLayout>
      </c:layout>
      <c:overlay val="1"/>
      <c:spPr>
        <a:noFill/>
        <a:ln>
          <a:noFill/>
        </a:ln>
        <a:effectLst/>
      </c:spPr>
      <c:txPr>
        <a:bodyPr/>
        <a:lstStyle/>
        <a:p>
          <a:pPr algn="ctr">
            <a:defRPr lang="en-US" sz="1200" b="0" i="0" u="none" strike="noStrike" kern="1200" baseline="0">
              <a:solidFill>
                <a:schemeClr val="tx1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ysClr val="window" lastClr="FFFFFF"/>
    </a:solidFill>
    <a:ln w="9525" cap="flat" cmpd="sng" algn="ctr">
      <a:solidFill>
        <a:sysClr val="windowText" lastClr="000000">
          <a:tint val="75000"/>
          <a:shade val="95000"/>
          <a:satMod val="105000"/>
        </a:sysClr>
      </a:solidFill>
      <a:prstDash val="solid"/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72775197234555E-2"/>
          <c:y val="3.0178072228202391E-2"/>
          <c:w val="0.92839535620706737"/>
          <c:h val="0.62475867803194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'Fig. 8 '!$H$65</c:f>
              <c:strCache>
                <c:ptCount val="1"/>
                <c:pt idx="0">
                  <c:v>Tasso di uscita verso Centro-Nord</c:v>
                </c:pt>
              </c:strCache>
            </c:strRef>
          </c:tx>
          <c:spPr>
            <a:solidFill>
              <a:srgbClr val="1F4E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'!$A$66:$A$93</c15:sqref>
                  </c15:fullRef>
                </c:ext>
              </c:extLst>
              <c:f>('Fig. 8 '!$A$68:$A$71,'Fig. 8 '!$A$73:$A$76,'Fig. 8 '!$A$78:$A$81,'Fig. 8 '!$A$84:$A$89,'Fig. 8 '!$A$91:$A$92)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'!$H$66:$H$93</c15:sqref>
                  </c15:fullRef>
                </c:ext>
              </c:extLst>
              <c:f>('Fig. 8 '!$H$68:$H$71,'Fig. 8 '!$H$73:$H$76,'Fig. 8 '!$H$78:$H$81,'Fig. 8 '!$H$84:$H$89,'Fig. 8 '!$H$91:$H$92)</c:f>
              <c:numCache>
                <c:formatCode>0</c:formatCode>
                <c:ptCount val="20"/>
                <c:pt idx="0">
                  <c:v>18.650609850239309</c:v>
                </c:pt>
                <c:pt idx="1">
                  <c:v>8.1009901491554608</c:v>
                </c:pt>
                <c:pt idx="2">
                  <c:v>16.28470819142181</c:v>
                </c:pt>
                <c:pt idx="3">
                  <c:v>66.728971962616825</c:v>
                </c:pt>
                <c:pt idx="4">
                  <c:v>10.086553148158623</c:v>
                </c:pt>
                <c:pt idx="5">
                  <c:v>17.967936706225277</c:v>
                </c:pt>
                <c:pt idx="6">
                  <c:v>33.076514346439957</c:v>
                </c:pt>
                <c:pt idx="7">
                  <c:v>22.836515166198275</c:v>
                </c:pt>
                <c:pt idx="8">
                  <c:v>4.0661796590946997</c:v>
                </c:pt>
                <c:pt idx="9">
                  <c:v>25.549487145331025</c:v>
                </c:pt>
                <c:pt idx="10">
                  <c:v>9.5565798870349941</c:v>
                </c:pt>
                <c:pt idx="11">
                  <c:v>21.151885830784913</c:v>
                </c:pt>
                <c:pt idx="12">
                  <c:v>28.892116730489896</c:v>
                </c:pt>
                <c:pt idx="13">
                  <c:v>39.796495195025436</c:v>
                </c:pt>
                <c:pt idx="14">
                  <c:v>24.34874133847908</c:v>
                </c:pt>
                <c:pt idx="15">
                  <c:v>9.7424445436951022</c:v>
                </c:pt>
                <c:pt idx="16">
                  <c:v>34.071729957805907</c:v>
                </c:pt>
                <c:pt idx="17">
                  <c:v>22.600270392068499</c:v>
                </c:pt>
                <c:pt idx="18">
                  <c:v>13.62589928057554</c:v>
                </c:pt>
                <c:pt idx="19">
                  <c:v>18.855806039982987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7-4B35-99AC-DEB96795DCFD}"/>
            </c:ext>
          </c:extLst>
        </c:ser>
        <c:ser>
          <c:idx val="2"/>
          <c:order val="1"/>
          <c:tx>
            <c:strRef>
              <c:f>'Fig. 8 '!$I$32</c:f>
              <c:strCache>
                <c:ptCount val="1"/>
                <c:pt idx="0">
                  <c:v>Tasso di uscita verso Mezzogiorno</c:v>
                </c:pt>
              </c:strCache>
            </c:strRef>
          </c:tx>
          <c:spPr>
            <a:solidFill>
              <a:srgbClr val="EEB500"/>
            </a:solidFill>
            <a:ln>
              <a:solidFill>
                <a:schemeClr val="bg1">
                  <a:alpha val="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7-4B35-99AC-DEB96795DC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7-4B35-99AC-DEB96795DC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7-4B35-99AC-DEB96795DC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7-4B35-99AC-DEB96795DC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95-4CBA-A595-0B5C393AC0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7-4B35-99AC-DEB96795DC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7-4B35-99AC-DEB96795DC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7-4B35-99AC-DEB96795DC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7-4B35-99AC-DEB96795DCF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7-4B35-99AC-DEB96795DCF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95-4CBA-A595-0B5C393AC051}"/>
                </c:ext>
              </c:extLst>
            </c:dLbl>
            <c:dLbl>
              <c:idx val="13"/>
              <c:layout>
                <c:manualLayout>
                  <c:x val="0"/>
                  <c:y val="9.32468017212254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95-4CBA-A595-0B5C393AC051}"/>
                </c:ext>
              </c:extLst>
            </c:dLbl>
            <c:dLbl>
              <c:idx val="16"/>
              <c:layout>
                <c:manualLayout>
                  <c:x val="0"/>
                  <c:y val="9.77780238919471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95-4CBA-A595-0B5C393AC05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07-4B35-99AC-DEB96795DCF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07-4B35-99AC-DEB96795D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'!$A$66:$A$93</c15:sqref>
                  </c15:fullRef>
                </c:ext>
              </c:extLst>
              <c:f>('Fig. 8 '!$A$68:$A$71,'Fig. 8 '!$A$73:$A$76,'Fig. 8 '!$A$78:$A$81,'Fig. 8 '!$A$84:$A$89,'Fig. 8 '!$A$91:$A$92)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'!$I$66:$I$93</c15:sqref>
                  </c15:fullRef>
                </c:ext>
              </c:extLst>
              <c:f>('Fig. 8 '!$I$68:$I$71,'Fig. 8 '!$I$73:$I$76,'Fig. 8 '!$I$78:$I$81,'Fig. 8 '!$I$84:$I$89,'Fig. 8 '!$I$91:$I$92)</c:f>
              <c:numCache>
                <c:formatCode>0</c:formatCode>
                <c:ptCount val="20"/>
                <c:pt idx="0">
                  <c:v>0.32422417786012042</c:v>
                </c:pt>
                <c:pt idx="1">
                  <c:v>0.44316138671528782</c:v>
                </c:pt>
                <c:pt idx="2">
                  <c:v>0.48490446227558742</c:v>
                </c:pt>
                <c:pt idx="3">
                  <c:v>0.56074766355140182</c:v>
                </c:pt>
                <c:pt idx="4">
                  <c:v>0.65056287831645643</c:v>
                </c:pt>
                <c:pt idx="5">
                  <c:v>0.97855506974807416</c:v>
                </c:pt>
                <c:pt idx="6">
                  <c:v>0.85015940488841657</c:v>
                </c:pt>
                <c:pt idx="7">
                  <c:v>0.53299738346739034</c:v>
                </c:pt>
                <c:pt idx="8">
                  <c:v>5.1002368324493812</c:v>
                </c:pt>
                <c:pt idx="9">
                  <c:v>3.769814839483149</c:v>
                </c:pt>
                <c:pt idx="10">
                  <c:v>0.44796468220476532</c:v>
                </c:pt>
                <c:pt idx="11">
                  <c:v>1.1722731906218145</c:v>
                </c:pt>
                <c:pt idx="12">
                  <c:v>1.2940710418592369</c:v>
                </c:pt>
                <c:pt idx="13">
                  <c:v>33.832673827020912</c:v>
                </c:pt>
                <c:pt idx="14">
                  <c:v>13.954916235417947</c:v>
                </c:pt>
                <c:pt idx="15">
                  <c:v>3.7606074140241175</c:v>
                </c:pt>
                <c:pt idx="16">
                  <c:v>23.154008438818565</c:v>
                </c:pt>
                <c:pt idx="17">
                  <c:v>8.053177106804867</c:v>
                </c:pt>
                <c:pt idx="18">
                  <c:v>0.50359712230215825</c:v>
                </c:pt>
                <c:pt idx="19">
                  <c:v>1.6035729476818374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07-4B35-99AC-DEB96795D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418815"/>
        <c:axId val="607419231"/>
      </c:barChart>
      <c:barChart>
        <c:barDir val="col"/>
        <c:grouping val="percentStacked"/>
        <c:varyColors val="0"/>
        <c:ser>
          <c:idx val="0"/>
          <c:order val="2"/>
          <c:tx>
            <c:strRef>
              <c:f>'Fig. 8 '!$G$65</c:f>
              <c:strCache>
                <c:ptCount val="1"/>
                <c:pt idx="0">
                  <c:v>Tasso di permanenza in regione</c:v>
                </c:pt>
              </c:strCache>
            </c:strRef>
          </c:tx>
          <c:spPr>
            <a:solidFill>
              <a:srgbClr val="A5A5A5">
                <a:alpha val="20000"/>
              </a:srgb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507-4B35-99AC-DEB96795DCF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507-4B35-99AC-DEB96795DCF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507-4B35-99AC-DEB96795DCF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507-4B35-99AC-DEB96795DCF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507-4B35-99AC-DEB96795DCF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507-4B35-99AC-DEB96795DCF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507-4B35-99AC-DEB96795DCF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507-4B35-99AC-DEB96795DC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'!$A$33:$A$59</c15:sqref>
                  </c15:fullRef>
                </c:ext>
              </c:extLst>
              <c:f>('Fig. 8 '!$A$35:$A$38,'Fig. 8 '!$A$40:$A$43,'Fig. 8 '!$A$45:$A$48,'Fig. 8 '!$A$51:$A$56,'Fig. 8 '!$A$58:$A$59)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'!$G$66:$G$93</c15:sqref>
                  </c15:fullRef>
                </c:ext>
              </c:extLst>
              <c:f>('Fig. 8 '!$G$68:$G$71,'Fig. 8 '!$G$73:$G$76,'Fig. 8 '!$G$78:$G$81,'Fig. 8 '!$G$84:$G$89,'Fig. 8 '!$G$91:$G$92)</c:f>
              <c:numCache>
                <c:formatCode>0</c:formatCode>
                <c:ptCount val="20"/>
                <c:pt idx="0">
                  <c:v>81.025165971900577</c:v>
                </c:pt>
                <c:pt idx="1">
                  <c:v>91.455848464129247</c:v>
                </c:pt>
                <c:pt idx="2">
                  <c:v>83.230387346302606</c:v>
                </c:pt>
                <c:pt idx="3">
                  <c:v>32.710280373831772</c:v>
                </c:pt>
                <c:pt idx="4">
                  <c:v>89.262883973524922</c:v>
                </c:pt>
                <c:pt idx="5">
                  <c:v>81.053508224026643</c:v>
                </c:pt>
                <c:pt idx="6">
                  <c:v>66.07332624867162</c:v>
                </c:pt>
                <c:pt idx="7">
                  <c:v>76.630487450334343</c:v>
                </c:pt>
                <c:pt idx="8">
                  <c:v>90.833583508455916</c:v>
                </c:pt>
                <c:pt idx="9">
                  <c:v>70.680698015185826</c:v>
                </c:pt>
                <c:pt idx="10">
                  <c:v>89.995455430760245</c:v>
                </c:pt>
                <c:pt idx="11">
                  <c:v>77.675840978593271</c:v>
                </c:pt>
                <c:pt idx="12">
                  <c:v>69.813812227650857</c:v>
                </c:pt>
                <c:pt idx="13">
                  <c:v>26.370830977953645</c:v>
                </c:pt>
                <c:pt idx="14">
                  <c:v>61.696342426102966</c:v>
                </c:pt>
                <c:pt idx="15">
                  <c:v>86.496948042280778</c:v>
                </c:pt>
                <c:pt idx="16">
                  <c:v>42.774261603375528</c:v>
                </c:pt>
                <c:pt idx="17">
                  <c:v>69.346552501126638</c:v>
                </c:pt>
                <c:pt idx="18">
                  <c:v>85.870503597122308</c:v>
                </c:pt>
                <c:pt idx="19">
                  <c:v>79.54062101233518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507-4B35-99AC-DEB96795D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262575"/>
        <c:axId val="914276015"/>
      </c:barChart>
      <c:catAx>
        <c:axId val="60741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9231"/>
        <c:crosses val="autoZero"/>
        <c:auto val="1"/>
        <c:lblAlgn val="ctr"/>
        <c:lblOffset val="100"/>
        <c:noMultiLvlLbl val="0"/>
      </c:catAx>
      <c:valAx>
        <c:axId val="6074192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8815"/>
        <c:crosses val="autoZero"/>
        <c:crossBetween val="between"/>
      </c:valAx>
      <c:valAx>
        <c:axId val="91427601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914262575"/>
        <c:crosses val="max"/>
        <c:crossBetween val="between"/>
      </c:valAx>
      <c:catAx>
        <c:axId val="91426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427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016395673208081E-2"/>
          <c:y val="0.91210647037677461"/>
          <c:w val="0.83453142148476245"/>
          <c:h val="8.7893500632368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72775197234555E-2"/>
          <c:y val="3.0178072228202391E-2"/>
          <c:w val="0.92839535620706737"/>
          <c:h val="0.6807585850833370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'[1]flussi migratori entrata'!$O$142</c:f>
              <c:strCache>
                <c:ptCount val="1"/>
                <c:pt idx="0">
                  <c:v>Fuoriregione Centro-Nord 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D-4306-92D8-0DF8366080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'[1]flussi migratori entrata'!$A$143:$A$168</c15:sqref>
                  </c15:fullRef>
                </c:ext>
              </c:extLst>
              <c:f>('[1]flussi migratori entrata'!$A$144:$A$147,'[1]flussi migratori entrata'!$A$149:$A$152,'[1]flussi migratori entrata'!$A$154:$A$157,'[1]flussi migratori entrata'!$A$159:$A$164,'[1]flussi migratori entrata'!$A$166:$A$167)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'[1]flussi migratori entrata'!$O$143:$O$168</c15:sqref>
                  </c15:fullRef>
                </c:ext>
              </c:extLst>
              <c:f>('[1]flussi migratori entrata'!$O$144:$O$147,'[1]flussi migratori entrata'!$O$149:$O$152,'[1]flussi migratori entrata'!$O$154:$O$157,'[1]flussi migratori entrata'!$O$159:$O$164,'[1]flussi migratori entrata'!$O$166:$O$167)</c:f>
              <c:numCache>
                <c:formatCode>General</c:formatCode>
                <c:ptCount val="20"/>
                <c:pt idx="0">
                  <c:v>11.807310089270675</c:v>
                </c:pt>
                <c:pt idx="1">
                  <c:v>8.2497297502323192</c:v>
                </c:pt>
                <c:pt idx="2">
                  <c:v>11.802676462870638</c:v>
                </c:pt>
                <c:pt idx="3">
                  <c:v>38.928571428571431</c:v>
                </c:pt>
                <c:pt idx="4">
                  <c:v>24.025362546299203</c:v>
                </c:pt>
                <c:pt idx="5">
                  <c:v>23.555626293172054</c:v>
                </c:pt>
                <c:pt idx="6">
                  <c:v>38.2903981264637</c:v>
                </c:pt>
                <c:pt idx="7">
                  <c:v>17.982840133076518</c:v>
                </c:pt>
                <c:pt idx="8">
                  <c:v>4.7141842060127903</c:v>
                </c:pt>
                <c:pt idx="9">
                  <c:v>10.456553755522828</c:v>
                </c:pt>
                <c:pt idx="10">
                  <c:v>9.2539727852317064</c:v>
                </c:pt>
                <c:pt idx="11">
                  <c:v>22.831123182617031</c:v>
                </c:pt>
                <c:pt idx="12">
                  <c:v>12.98110084149538</c:v>
                </c:pt>
                <c:pt idx="13">
                  <c:v>0</c:v>
                </c:pt>
                <c:pt idx="14">
                  <c:v>0.7703355529442486</c:v>
                </c:pt>
                <c:pt idx="15">
                  <c:v>1.326251195935469</c:v>
                </c:pt>
                <c:pt idx="16">
                  <c:v>9.8502758077226158</c:v>
                </c:pt>
                <c:pt idx="17">
                  <c:v>0.81370695089106637</c:v>
                </c:pt>
                <c:pt idx="18">
                  <c:v>1.3842482100238664</c:v>
                </c:pt>
                <c:pt idx="19">
                  <c:v>0.58091646074478698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D-4306-92D8-0DF836608003}"/>
            </c:ext>
          </c:extLst>
        </c:ser>
        <c:ser>
          <c:idx val="2"/>
          <c:order val="1"/>
          <c:tx>
            <c:strRef>
              <c:f>'[1]flussi migratori entrata'!$P$142</c:f>
              <c:strCache>
                <c:ptCount val="1"/>
                <c:pt idx="0">
                  <c:v>Fuoriregione Mezzogiorno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D-4306-92D8-0DF8366080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'[1]flussi migratori entrata'!$A$143:$A$168</c15:sqref>
                  </c15:fullRef>
                </c:ext>
              </c:extLst>
              <c:f>('[1]flussi migratori entrata'!$A$144:$A$147,'[1]flussi migratori entrata'!$A$149:$A$152,'[1]flussi migratori entrata'!$A$154:$A$157,'[1]flussi migratori entrata'!$A$159:$A$164,'[1]flussi migratori entrata'!$A$166:$A$167)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'[1]flussi migratori entrata'!$P$143:$P$168</c15:sqref>
                  </c15:fullRef>
                </c:ext>
              </c:extLst>
              <c:f>('[1]flussi migratori entrata'!$P$144:$P$147,'[1]flussi migratori entrata'!$P$149:$P$152,'[1]flussi migratori entrata'!$P$154:$P$157,'[1]flussi migratori entrata'!$P$159:$P$164,'[1]flussi migratori entrata'!$P$166:$P$167)</c:f>
              <c:numCache>
                <c:formatCode>General</c:formatCode>
                <c:ptCount val="20"/>
                <c:pt idx="0">
                  <c:v>1.4822300825332659</c:v>
                </c:pt>
                <c:pt idx="1">
                  <c:v>5.3196533217015309</c:v>
                </c:pt>
                <c:pt idx="2">
                  <c:v>6.1716085017055891</c:v>
                </c:pt>
                <c:pt idx="3">
                  <c:v>0.7142857142857143</c:v>
                </c:pt>
                <c:pt idx="4">
                  <c:v>10.107351371711971</c:v>
                </c:pt>
                <c:pt idx="5">
                  <c:v>2.5306382301448349</c:v>
                </c:pt>
                <c:pt idx="6">
                  <c:v>5.4332552693208438</c:v>
                </c:pt>
                <c:pt idx="7">
                  <c:v>3.0511293994046578</c:v>
                </c:pt>
                <c:pt idx="8">
                  <c:v>12.045181682307108</c:v>
                </c:pt>
                <c:pt idx="9">
                  <c:v>10.660473547071485</c:v>
                </c:pt>
                <c:pt idx="10">
                  <c:v>7.1748025501950714</c:v>
                </c:pt>
                <c:pt idx="11">
                  <c:v>12.797571497044254</c:v>
                </c:pt>
                <c:pt idx="12">
                  <c:v>19.685473858463236</c:v>
                </c:pt>
                <c:pt idx="13">
                  <c:v>23.572170301142265</c:v>
                </c:pt>
                <c:pt idx="14">
                  <c:v>2.141271706489098</c:v>
                </c:pt>
                <c:pt idx="15">
                  <c:v>2.909834713470357</c:v>
                </c:pt>
                <c:pt idx="16">
                  <c:v>35.5397951142632</c:v>
                </c:pt>
                <c:pt idx="17">
                  <c:v>5.0942639390292817</c:v>
                </c:pt>
                <c:pt idx="18">
                  <c:v>0.3818615751789976</c:v>
                </c:pt>
                <c:pt idx="19">
                  <c:v>3.2340573113105302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1D-4306-92D8-0DF836608003}"/>
            </c:ext>
          </c:extLst>
        </c:ser>
        <c:ser>
          <c:idx val="0"/>
          <c:order val="2"/>
          <c:tx>
            <c:strRef>
              <c:f>'[1]flussi migratori entrata'!$Q$142</c:f>
              <c:strCache>
                <c:ptCount val="1"/>
                <c:pt idx="0">
                  <c:v>Fuoriregione Estero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D-4306-92D8-0DF8366080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D-4306-92D8-0DF83660800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D-4306-92D8-0DF8366080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'[1]flussi migratori entrata'!$A$143:$A$168</c15:sqref>
                  </c15:fullRef>
                </c:ext>
              </c:extLst>
              <c:f>('[1]flussi migratori entrata'!$A$144:$A$147,'[1]flussi migratori entrata'!$A$149:$A$152,'[1]flussi migratori entrata'!$A$154:$A$157,'[1]flussi migratori entrata'!$A$159:$A$164,'[1]flussi migratori entrata'!$A$166:$A$167)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'[1]flussi migratori entrata'!$Q$143:$Q$168</c15:sqref>
                  </c15:fullRef>
                </c:ext>
              </c:extLst>
              <c:f>('[1]flussi migratori entrata'!$Q$144:$Q$147,'[1]flussi migratori entrata'!$Q$149:$Q$152,'[1]flussi migratori entrata'!$Q$154:$Q$157,'[1]flussi migratori entrata'!$Q$159:$Q$164,'[1]flussi migratori entrata'!$Q$166:$Q$167)</c:f>
              <c:numCache>
                <c:formatCode>General</c:formatCode>
                <c:ptCount val="20"/>
                <c:pt idx="0">
                  <c:v>2.1222839818089945</c:v>
                </c:pt>
                <c:pt idx="1">
                  <c:v>5.4884408959016859</c:v>
                </c:pt>
                <c:pt idx="2">
                  <c:v>3.3114668066124375</c:v>
                </c:pt>
                <c:pt idx="3">
                  <c:v>2.8571428571428572</c:v>
                </c:pt>
                <c:pt idx="4">
                  <c:v>4.2155816435432234</c:v>
                </c:pt>
                <c:pt idx="5">
                  <c:v>5.7934107910233967</c:v>
                </c:pt>
                <c:pt idx="6">
                  <c:v>2.3185011709601873</c:v>
                </c:pt>
                <c:pt idx="7">
                  <c:v>3.2262300822973211</c:v>
                </c:pt>
                <c:pt idx="8">
                  <c:v>5.5864552961066325</c:v>
                </c:pt>
                <c:pt idx="9">
                  <c:v>11.136286394018354</c:v>
                </c:pt>
                <c:pt idx="10">
                  <c:v>7.360357788562184</c:v>
                </c:pt>
                <c:pt idx="11">
                  <c:v>4.0262022687330239</c:v>
                </c:pt>
                <c:pt idx="12">
                  <c:v>0.93806042212718987</c:v>
                </c:pt>
                <c:pt idx="13">
                  <c:v>0.10384215991692627</c:v>
                </c:pt>
                <c:pt idx="14">
                  <c:v>0.8747878313095705</c:v>
                </c:pt>
                <c:pt idx="15">
                  <c:v>1.0293292863976775</c:v>
                </c:pt>
                <c:pt idx="16">
                  <c:v>0.31520882584712373</c:v>
                </c:pt>
                <c:pt idx="17">
                  <c:v>0.8595495960116899</c:v>
                </c:pt>
                <c:pt idx="18">
                  <c:v>1.0660302307080352</c:v>
                </c:pt>
                <c:pt idx="19">
                  <c:v>3.5895435037065937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1D-4306-92D8-0DF8366080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7418815"/>
        <c:axId val="607419231"/>
      </c:barChart>
      <c:catAx>
        <c:axId val="607418815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9231"/>
        <c:crosses val="max"/>
        <c:auto val="1"/>
        <c:lblAlgn val="ctr"/>
        <c:lblOffset val="100"/>
        <c:noMultiLvlLbl val="0"/>
      </c:catAx>
      <c:valAx>
        <c:axId val="607419231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016395673208081E-2"/>
          <c:y val="0.91210647037677461"/>
          <c:w val="0.76298003100258416"/>
          <c:h val="8.7893567508429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'Fig. 10 '!$K$21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'!$K$22:$K$37</c:f>
              <c:numCache>
                <c:formatCode>0.0</c:formatCode>
                <c:ptCount val="16"/>
                <c:pt idx="0">
                  <c:v>1.351</c:v>
                </c:pt>
                <c:pt idx="1">
                  <c:v>1.5920000000000001</c:v>
                </c:pt>
                <c:pt idx="2">
                  <c:v>1.496</c:v>
                </c:pt>
                <c:pt idx="3">
                  <c:v>1.43</c:v>
                </c:pt>
                <c:pt idx="4">
                  <c:v>1.373</c:v>
                </c:pt>
                <c:pt idx="5">
                  <c:v>1.5940000000000001</c:v>
                </c:pt>
                <c:pt idx="6">
                  <c:v>1.823</c:v>
                </c:pt>
                <c:pt idx="7">
                  <c:v>1.837</c:v>
                </c:pt>
                <c:pt idx="8">
                  <c:v>1.85</c:v>
                </c:pt>
                <c:pt idx="9">
                  <c:v>2.1230000000000002</c:v>
                </c:pt>
                <c:pt idx="10">
                  <c:v>2.1720000000000002</c:v>
                </c:pt>
                <c:pt idx="11">
                  <c:v>2.5640000000000001</c:v>
                </c:pt>
                <c:pt idx="12">
                  <c:v>2.653</c:v>
                </c:pt>
                <c:pt idx="13">
                  <c:v>2.94</c:v>
                </c:pt>
                <c:pt idx="14">
                  <c:v>3.6589999999999998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8-4654-8127-885CAE70F547}"/>
            </c:ext>
          </c:extLst>
        </c:ser>
        <c:ser>
          <c:idx val="1"/>
          <c:order val="1"/>
          <c:tx>
            <c:strRef>
              <c:f>'Fig. 10 '!$L$21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'!$L$22:$L$37</c:f>
              <c:numCache>
                <c:formatCode>0.0</c:formatCode>
                <c:ptCount val="16"/>
                <c:pt idx="0">
                  <c:v>1.1240000000000001</c:v>
                </c:pt>
                <c:pt idx="1">
                  <c:v>1.0429999999999999</c:v>
                </c:pt>
                <c:pt idx="2">
                  <c:v>0.96899999999999997</c:v>
                </c:pt>
                <c:pt idx="3">
                  <c:v>0.89300000000000002</c:v>
                </c:pt>
                <c:pt idx="4">
                  <c:v>0.81200000000000006</c:v>
                </c:pt>
                <c:pt idx="5">
                  <c:v>0.80400000000000005</c:v>
                </c:pt>
                <c:pt idx="6">
                  <c:v>0.89900000000000002</c:v>
                </c:pt>
                <c:pt idx="7">
                  <c:v>1.0429999999999999</c:v>
                </c:pt>
                <c:pt idx="8">
                  <c:v>0.91600000000000004</c:v>
                </c:pt>
                <c:pt idx="9">
                  <c:v>1.0740000000000001</c:v>
                </c:pt>
                <c:pt idx="10">
                  <c:v>1.2050000000000001</c:v>
                </c:pt>
                <c:pt idx="11">
                  <c:v>1.627</c:v>
                </c:pt>
                <c:pt idx="12">
                  <c:v>2.2810000000000001</c:v>
                </c:pt>
                <c:pt idx="13">
                  <c:v>2.3580000000000001</c:v>
                </c:pt>
                <c:pt idx="14">
                  <c:v>2.5430000000000001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8-4654-8127-885CAE70F547}"/>
            </c:ext>
          </c:extLst>
        </c:ser>
        <c:ser>
          <c:idx val="2"/>
          <c:order val="2"/>
          <c:tx>
            <c:strRef>
              <c:f>'Fig. 10 '!$M$21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'!$M$22:$M$37</c:f>
              <c:numCache>
                <c:formatCode>0.0</c:formatCode>
                <c:ptCount val="16"/>
                <c:pt idx="0">
                  <c:v>0.67</c:v>
                </c:pt>
                <c:pt idx="1">
                  <c:v>0.60799999999999998</c:v>
                </c:pt>
                <c:pt idx="2">
                  <c:v>0.75900000000000001</c:v>
                </c:pt>
                <c:pt idx="3">
                  <c:v>0.73899999999999999</c:v>
                </c:pt>
                <c:pt idx="4">
                  <c:v>0.77</c:v>
                </c:pt>
                <c:pt idx="5">
                  <c:v>0.82899999999999996</c:v>
                </c:pt>
                <c:pt idx="6">
                  <c:v>0.78500000000000003</c:v>
                </c:pt>
                <c:pt idx="7">
                  <c:v>0.97</c:v>
                </c:pt>
                <c:pt idx="8">
                  <c:v>1.089</c:v>
                </c:pt>
                <c:pt idx="9">
                  <c:v>1.3129999999999999</c:v>
                </c:pt>
                <c:pt idx="10">
                  <c:v>1.4990000000000001</c:v>
                </c:pt>
                <c:pt idx="11">
                  <c:v>1.8640000000000001</c:v>
                </c:pt>
                <c:pt idx="12">
                  <c:v>2.5190000000000001</c:v>
                </c:pt>
                <c:pt idx="13">
                  <c:v>4.0449999999999999</c:v>
                </c:pt>
                <c:pt idx="14">
                  <c:v>5.0620000000000003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58-4654-8127-885CAE70F547}"/>
            </c:ext>
          </c:extLst>
        </c:ser>
        <c:ser>
          <c:idx val="3"/>
          <c:order val="3"/>
          <c:tx>
            <c:strRef>
              <c:f>'Fig. 10 '!$N$21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'!$N$22:$N$37</c:f>
              <c:numCache>
                <c:formatCode>0.0</c:formatCode>
                <c:ptCount val="16"/>
                <c:pt idx="0">
                  <c:v>0.191</c:v>
                </c:pt>
                <c:pt idx="1">
                  <c:v>0.106</c:v>
                </c:pt>
                <c:pt idx="2">
                  <c:v>0.12</c:v>
                </c:pt>
                <c:pt idx="3">
                  <c:v>0.14299999999999999</c:v>
                </c:pt>
                <c:pt idx="4">
                  <c:v>0.128</c:v>
                </c:pt>
                <c:pt idx="5">
                  <c:v>0.113</c:v>
                </c:pt>
                <c:pt idx="6">
                  <c:v>0.17</c:v>
                </c:pt>
                <c:pt idx="7">
                  <c:v>0.26</c:v>
                </c:pt>
                <c:pt idx="8">
                  <c:v>0.30299999999999999</c:v>
                </c:pt>
                <c:pt idx="9">
                  <c:v>0.307</c:v>
                </c:pt>
                <c:pt idx="10">
                  <c:v>0.32700000000000001</c:v>
                </c:pt>
                <c:pt idx="11">
                  <c:v>0.70699999999999996</c:v>
                </c:pt>
                <c:pt idx="12">
                  <c:v>0.9</c:v>
                </c:pt>
                <c:pt idx="13">
                  <c:v>0.66400000000000003</c:v>
                </c:pt>
                <c:pt idx="14">
                  <c:v>0.60199999999999998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58-4654-8127-885CAE70F547}"/>
            </c:ext>
          </c:extLst>
        </c:ser>
        <c:ser>
          <c:idx val="4"/>
          <c:order val="4"/>
          <c:tx>
            <c:strRef>
              <c:f>'Fig. 10 '!$O$21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'!$O$22:$O$37</c:f>
              <c:numCache>
                <c:formatCode>0.0</c:formatCode>
                <c:ptCount val="16"/>
                <c:pt idx="0">
                  <c:v>6.9000000000000006E-2</c:v>
                </c:pt>
                <c:pt idx="1">
                  <c:v>6.2E-2</c:v>
                </c:pt>
                <c:pt idx="2">
                  <c:v>0.05</c:v>
                </c:pt>
                <c:pt idx="3">
                  <c:v>5.0999999999999997E-2</c:v>
                </c:pt>
                <c:pt idx="4">
                  <c:v>3.4000000000000002E-2</c:v>
                </c:pt>
                <c:pt idx="5">
                  <c:v>5.0999999999999997E-2</c:v>
                </c:pt>
                <c:pt idx="6">
                  <c:v>3.4000000000000002E-2</c:v>
                </c:pt>
                <c:pt idx="7">
                  <c:v>6.2E-2</c:v>
                </c:pt>
                <c:pt idx="8">
                  <c:v>0.12</c:v>
                </c:pt>
                <c:pt idx="9">
                  <c:v>0.14299999999999999</c:v>
                </c:pt>
                <c:pt idx="10">
                  <c:v>0.377</c:v>
                </c:pt>
                <c:pt idx="11">
                  <c:v>0.503</c:v>
                </c:pt>
                <c:pt idx="12">
                  <c:v>0.74099999999999999</c:v>
                </c:pt>
                <c:pt idx="13">
                  <c:v>0.76700000000000002</c:v>
                </c:pt>
                <c:pt idx="14">
                  <c:v>0.89500000000000002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58-4654-8127-885CAE7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99951471"/>
        <c:axId val="1199952719"/>
      </c:barChart>
      <c:lineChart>
        <c:grouping val="standard"/>
        <c:varyColors val="0"/>
        <c:ser>
          <c:idx val="5"/>
          <c:order val="5"/>
          <c:tx>
            <c:strRef>
              <c:f>'Fig. 10 '!$P$21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10 '!$J$22:$J$37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10 '!$P$22:$P$37</c:f>
              <c:numCache>
                <c:formatCode>0.0</c:formatCode>
                <c:ptCount val="16"/>
                <c:pt idx="0">
                  <c:v>3.4049999999999998</c:v>
                </c:pt>
                <c:pt idx="1">
                  <c:v>3.411</c:v>
                </c:pt>
                <c:pt idx="2">
                  <c:v>3.3940000000000001</c:v>
                </c:pt>
                <c:pt idx="3">
                  <c:v>3.2559999999999998</c:v>
                </c:pt>
                <c:pt idx="4">
                  <c:v>3.117</c:v>
                </c:pt>
                <c:pt idx="5">
                  <c:v>3.391</c:v>
                </c:pt>
                <c:pt idx="6">
                  <c:v>3.7109999999999999</c:v>
                </c:pt>
                <c:pt idx="7">
                  <c:v>4.1719999999999997</c:v>
                </c:pt>
                <c:pt idx="8">
                  <c:v>4.2779999999999996</c:v>
                </c:pt>
                <c:pt idx="9">
                  <c:v>4.96</c:v>
                </c:pt>
                <c:pt idx="10">
                  <c:v>5.58</c:v>
                </c:pt>
                <c:pt idx="11">
                  <c:v>7.2649999999999997</c:v>
                </c:pt>
                <c:pt idx="12">
                  <c:v>9.0939999999999994</c:v>
                </c:pt>
                <c:pt idx="13">
                  <c:v>10.773999999999999</c:v>
                </c:pt>
                <c:pt idx="14">
                  <c:v>12.760999999999999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58-4654-8127-885CAE70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951471"/>
        <c:axId val="1199952719"/>
      </c:lineChart>
      <c:catAx>
        <c:axId val="119995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99952719"/>
        <c:crosses val="autoZero"/>
        <c:auto val="1"/>
        <c:lblAlgn val="ctr"/>
        <c:lblOffset val="100"/>
        <c:noMultiLvlLbl val="0"/>
      </c:catAx>
      <c:valAx>
        <c:axId val="119995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9995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20886404643666E-2"/>
          <c:y val="5.7092123183367136E-2"/>
          <c:w val="0.94009340246531947"/>
          <c:h val="0.68393926354051271"/>
        </c:manualLayout>
      </c:layout>
      <c:lineChart>
        <c:grouping val="standard"/>
        <c:varyColors val="0"/>
        <c:ser>
          <c:idx val="0"/>
          <c:order val="0"/>
          <c:tx>
            <c:strRef>
              <c:f>'Fig. 11'!$G$24</c:f>
              <c:strCache>
                <c:ptCount val="1"/>
                <c:pt idx="0">
                  <c:v>da Centro-Nord a Mezzogiorno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'Fig. 11'!$G$25:$G$46</c:f>
              <c:numCache>
                <c:formatCode>#,##0</c:formatCode>
                <c:ptCount val="22"/>
                <c:pt idx="0">
                  <c:v>6.41</c:v>
                </c:pt>
                <c:pt idx="1">
                  <c:v>6.5309999999999997</c:v>
                </c:pt>
                <c:pt idx="2">
                  <c:v>5.306</c:v>
                </c:pt>
                <c:pt idx="3">
                  <c:v>5.2549999999999999</c:v>
                </c:pt>
                <c:pt idx="4">
                  <c:v>5.2549999999999999</c:v>
                </c:pt>
                <c:pt idx="5">
                  <c:v>5.742</c:v>
                </c:pt>
                <c:pt idx="6">
                  <c:v>6.2250000000000005</c:v>
                </c:pt>
                <c:pt idx="7">
                  <c:v>6.1950000000000003</c:v>
                </c:pt>
                <c:pt idx="8">
                  <c:v>6.556</c:v>
                </c:pt>
                <c:pt idx="9">
                  <c:v>5.1130000000000004</c:v>
                </c:pt>
                <c:pt idx="10">
                  <c:v>7.6619999999999999</c:v>
                </c:pt>
                <c:pt idx="11">
                  <c:v>8.5280000000000005</c:v>
                </c:pt>
                <c:pt idx="12">
                  <c:v>9.0570000000000004</c:v>
                </c:pt>
                <c:pt idx="13">
                  <c:v>9.261000000000001</c:v>
                </c:pt>
                <c:pt idx="14">
                  <c:v>9.7680000000000007</c:v>
                </c:pt>
                <c:pt idx="15">
                  <c:v>9.5760000000000005</c:v>
                </c:pt>
                <c:pt idx="16">
                  <c:v>9.4220000000000006</c:v>
                </c:pt>
                <c:pt idx="17">
                  <c:v>11.163</c:v>
                </c:pt>
                <c:pt idx="18">
                  <c:v>11.242000000000001</c:v>
                </c:pt>
                <c:pt idx="19">
                  <c:v>12.073</c:v>
                </c:pt>
                <c:pt idx="20">
                  <c:v>13.061999999999999</c:v>
                </c:pt>
                <c:pt idx="21">
                  <c:v>13.358000000000001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'Fig. 11'!#REF!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22-4DA6-A31F-8BC0B721CF9A}"/>
            </c:ext>
          </c:extLst>
        </c:ser>
        <c:ser>
          <c:idx val="1"/>
          <c:order val="1"/>
          <c:tx>
            <c:strRef>
              <c:f>'Fig. 11'!$F$24</c:f>
              <c:strCache>
                <c:ptCount val="1"/>
                <c:pt idx="0">
                  <c:v>da Mezzogiorno a Centro-Nord</c:v>
                </c:pt>
              </c:strCache>
            </c:strRef>
          </c:tx>
          <c:spPr>
            <a:ln w="28575" cap="rnd">
              <a:solidFill>
                <a:srgbClr val="EEB5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'Fig. 11'!$F$25:$F$46</c:f>
              <c:numCache>
                <c:formatCode>#,##0</c:formatCode>
                <c:ptCount val="22"/>
                <c:pt idx="0">
                  <c:v>12.369</c:v>
                </c:pt>
                <c:pt idx="1">
                  <c:v>13.256</c:v>
                </c:pt>
                <c:pt idx="2">
                  <c:v>15.700000000000001</c:v>
                </c:pt>
                <c:pt idx="3">
                  <c:v>15.397</c:v>
                </c:pt>
                <c:pt idx="4">
                  <c:v>16.39</c:v>
                </c:pt>
                <c:pt idx="5">
                  <c:v>16.987000000000002</c:v>
                </c:pt>
                <c:pt idx="6">
                  <c:v>19.427</c:v>
                </c:pt>
                <c:pt idx="7">
                  <c:v>19.594000000000001</c:v>
                </c:pt>
                <c:pt idx="8">
                  <c:v>22.003</c:v>
                </c:pt>
                <c:pt idx="9">
                  <c:v>20.59</c:v>
                </c:pt>
                <c:pt idx="10">
                  <c:v>25.842000000000002</c:v>
                </c:pt>
                <c:pt idx="11">
                  <c:v>25.72</c:v>
                </c:pt>
                <c:pt idx="12">
                  <c:v>23.561</c:v>
                </c:pt>
                <c:pt idx="13">
                  <c:v>23.757000000000001</c:v>
                </c:pt>
                <c:pt idx="14">
                  <c:v>25.112000000000002</c:v>
                </c:pt>
                <c:pt idx="15">
                  <c:v>26.248999999999999</c:v>
                </c:pt>
                <c:pt idx="16">
                  <c:v>26.795000000000002</c:v>
                </c:pt>
                <c:pt idx="17">
                  <c:v>37.85</c:v>
                </c:pt>
                <c:pt idx="18">
                  <c:v>30.677</c:v>
                </c:pt>
                <c:pt idx="19">
                  <c:v>32.572000000000003</c:v>
                </c:pt>
                <c:pt idx="20">
                  <c:v>42.7</c:v>
                </c:pt>
                <c:pt idx="21">
                  <c:v>42.59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'Fig. 11'!#REF!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222-4DA6-A31F-8BC0B721CF9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9980080"/>
        <c:axId val="529979248"/>
      </c:lineChart>
      <c:catAx>
        <c:axId val="52998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79248"/>
        <c:crosses val="autoZero"/>
        <c:auto val="1"/>
        <c:lblAlgn val="ctr"/>
        <c:lblOffset val="100"/>
        <c:noMultiLvlLbl val="0"/>
      </c:catAx>
      <c:valAx>
        <c:axId val="529979248"/>
        <c:scaling>
          <c:orientation val="minMax"/>
          <c:max val="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8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20886404643666E-2"/>
          <c:y val="5.7092123183367136E-2"/>
          <c:w val="0.94009340246531947"/>
          <c:h val="0.68393926354051271"/>
        </c:manualLayout>
      </c:layout>
      <c:lineChart>
        <c:grouping val="standard"/>
        <c:varyColors val="0"/>
        <c:ser>
          <c:idx val="0"/>
          <c:order val="0"/>
          <c:tx>
            <c:strRef>
              <c:f>'Fig. 12'!$F$32</c:f>
              <c:strCache>
                <c:ptCount val="1"/>
                <c:pt idx="0">
                  <c:v>Inferiore al diploma</c:v>
                </c:pt>
              </c:strCache>
            </c:strRef>
          </c:tx>
          <c:spPr>
            <a:ln w="2857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A9-49FF-AA1F-F8FFA0EBE48F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A9-49FF-AA1F-F8FFA0EBE48F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A9-49FF-AA1F-F8FFA0EBE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12'!$E$33:$E$54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'Fig. 12'!$F$33:$F$54</c:f>
              <c:numCache>
                <c:formatCode>0</c:formatCode>
                <c:ptCount val="22"/>
                <c:pt idx="0">
                  <c:v>69.358000000000004</c:v>
                </c:pt>
                <c:pt idx="1">
                  <c:v>64.010000000000005</c:v>
                </c:pt>
                <c:pt idx="2">
                  <c:v>59.658999999999999</c:v>
                </c:pt>
                <c:pt idx="3">
                  <c:v>56.436</c:v>
                </c:pt>
                <c:pt idx="4">
                  <c:v>56.154000000000003</c:v>
                </c:pt>
                <c:pt idx="5">
                  <c:v>56.233000000000004</c:v>
                </c:pt>
                <c:pt idx="6">
                  <c:v>55.390999999999998</c:v>
                </c:pt>
                <c:pt idx="7">
                  <c:v>46.673999999999999</c:v>
                </c:pt>
                <c:pt idx="8">
                  <c:v>43.975999999999999</c:v>
                </c:pt>
                <c:pt idx="9">
                  <c:v>50.724000000000004</c:v>
                </c:pt>
                <c:pt idx="10">
                  <c:v>53.093000000000004</c:v>
                </c:pt>
                <c:pt idx="11">
                  <c:v>41.121000000000002</c:v>
                </c:pt>
                <c:pt idx="12">
                  <c:v>40.997</c:v>
                </c:pt>
                <c:pt idx="13">
                  <c:v>39.308999999999997</c:v>
                </c:pt>
                <c:pt idx="14">
                  <c:v>39.800000000000004</c:v>
                </c:pt>
                <c:pt idx="15">
                  <c:v>38.878</c:v>
                </c:pt>
                <c:pt idx="16">
                  <c:v>41.253</c:v>
                </c:pt>
                <c:pt idx="17">
                  <c:v>36.722000000000001</c:v>
                </c:pt>
                <c:pt idx="18">
                  <c:v>27.414000000000001</c:v>
                </c:pt>
                <c:pt idx="19">
                  <c:v>27.702000000000002</c:v>
                </c:pt>
                <c:pt idx="20">
                  <c:v>28.112000000000002</c:v>
                </c:pt>
                <c:pt idx="21">
                  <c:v>25.682000000000002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9-49FF-AA1F-F8FFA0EBE48F}"/>
            </c:ext>
          </c:extLst>
        </c:ser>
        <c:ser>
          <c:idx val="1"/>
          <c:order val="1"/>
          <c:tx>
            <c:strRef>
              <c:f>'Fig. 12'!$G$32</c:f>
              <c:strCache>
                <c:ptCount val="1"/>
                <c:pt idx="0">
                  <c:v>Diploma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A9-49FF-AA1F-F8FFA0EBE48F}"/>
                </c:ext>
              </c:extLst>
            </c:dLbl>
            <c:dLbl>
              <c:idx val="20"/>
              <c:layout>
                <c:manualLayout>
                  <c:x val="-1.4718053300597949E-2"/>
                  <c:y val="1.71328700809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A9-49FF-AA1F-F8FFA0EBE48F}"/>
                </c:ext>
              </c:extLst>
            </c:dLbl>
            <c:dLbl>
              <c:idx val="21"/>
              <c:layout>
                <c:manualLayout>
                  <c:x val="-9.6614758642537529E-3"/>
                  <c:y val="-1.9580422949662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A9-49FF-AA1F-F8FFA0EBE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12'!$E$33:$E$54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'Fig. 12'!$G$33:$G$54</c:f>
              <c:numCache>
                <c:formatCode>0</c:formatCode>
                <c:ptCount val="22"/>
                <c:pt idx="0">
                  <c:v>37.804000000000002</c:v>
                </c:pt>
                <c:pt idx="1">
                  <c:v>36.225999999999999</c:v>
                </c:pt>
                <c:pt idx="2">
                  <c:v>36.116999999999997</c:v>
                </c:pt>
                <c:pt idx="3">
                  <c:v>34.51</c:v>
                </c:pt>
                <c:pt idx="4">
                  <c:v>35.633000000000003</c:v>
                </c:pt>
                <c:pt idx="5">
                  <c:v>33.913000000000004</c:v>
                </c:pt>
                <c:pt idx="6">
                  <c:v>35.685000000000002</c:v>
                </c:pt>
                <c:pt idx="7">
                  <c:v>32.832999999999998</c:v>
                </c:pt>
                <c:pt idx="8">
                  <c:v>33.947000000000003</c:v>
                </c:pt>
                <c:pt idx="9">
                  <c:v>30.304000000000002</c:v>
                </c:pt>
                <c:pt idx="10">
                  <c:v>40.094999999999999</c:v>
                </c:pt>
                <c:pt idx="11">
                  <c:v>32.710999999999999</c:v>
                </c:pt>
                <c:pt idx="12">
                  <c:v>29.533000000000001</c:v>
                </c:pt>
                <c:pt idx="13">
                  <c:v>29.66</c:v>
                </c:pt>
                <c:pt idx="14">
                  <c:v>31.602</c:v>
                </c:pt>
                <c:pt idx="15">
                  <c:v>31.451000000000001</c:v>
                </c:pt>
                <c:pt idx="16">
                  <c:v>34.381999999999998</c:v>
                </c:pt>
                <c:pt idx="17">
                  <c:v>40.305</c:v>
                </c:pt>
                <c:pt idx="18">
                  <c:v>33.704000000000001</c:v>
                </c:pt>
                <c:pt idx="19">
                  <c:v>33.749000000000002</c:v>
                </c:pt>
                <c:pt idx="20">
                  <c:v>40.494999999999997</c:v>
                </c:pt>
                <c:pt idx="21">
                  <c:v>38.603999999999999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9-49FF-AA1F-F8FFA0EBE48F}"/>
            </c:ext>
          </c:extLst>
        </c:ser>
        <c:ser>
          <c:idx val="2"/>
          <c:order val="2"/>
          <c:tx>
            <c:strRef>
              <c:f>'Fig. 12'!$H$32</c:f>
              <c:strCache>
                <c:ptCount val="1"/>
                <c:pt idx="0">
                  <c:v>Laurea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A9-49FF-AA1F-F8FFA0EBE48F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A9-49FF-AA1F-F8FFA0EBE48F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A9-49FF-AA1F-F8FFA0EBE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12'!$E$33:$E$54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'Fig. 12'!$H$33:$H$54</c:f>
              <c:numCache>
                <c:formatCode>0</c:formatCode>
                <c:ptCount val="22"/>
                <c:pt idx="0">
                  <c:v>12.369</c:v>
                </c:pt>
                <c:pt idx="1">
                  <c:v>13.256</c:v>
                </c:pt>
                <c:pt idx="2">
                  <c:v>15.700000000000001</c:v>
                </c:pt>
                <c:pt idx="3">
                  <c:v>15.397</c:v>
                </c:pt>
                <c:pt idx="4">
                  <c:v>16.39</c:v>
                </c:pt>
                <c:pt idx="5">
                  <c:v>16.987000000000002</c:v>
                </c:pt>
                <c:pt idx="6">
                  <c:v>19.427</c:v>
                </c:pt>
                <c:pt idx="7">
                  <c:v>19.594000000000001</c:v>
                </c:pt>
                <c:pt idx="8">
                  <c:v>22.003</c:v>
                </c:pt>
                <c:pt idx="9">
                  <c:v>20.59</c:v>
                </c:pt>
                <c:pt idx="10">
                  <c:v>25.842000000000002</c:v>
                </c:pt>
                <c:pt idx="11">
                  <c:v>25.72</c:v>
                </c:pt>
                <c:pt idx="12">
                  <c:v>23.561</c:v>
                </c:pt>
                <c:pt idx="13">
                  <c:v>23.757000000000001</c:v>
                </c:pt>
                <c:pt idx="14">
                  <c:v>25.112000000000002</c:v>
                </c:pt>
                <c:pt idx="15">
                  <c:v>26.248999999999999</c:v>
                </c:pt>
                <c:pt idx="16">
                  <c:v>26.795000000000002</c:v>
                </c:pt>
                <c:pt idx="17">
                  <c:v>37.85</c:v>
                </c:pt>
                <c:pt idx="18">
                  <c:v>30.677</c:v>
                </c:pt>
                <c:pt idx="19">
                  <c:v>32.572000000000003</c:v>
                </c:pt>
                <c:pt idx="20">
                  <c:v>42.7</c:v>
                </c:pt>
                <c:pt idx="21">
                  <c:v>42.59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9-49FF-AA1F-F8FFA0EBE48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9980080"/>
        <c:axId val="529979248"/>
      </c:lineChart>
      <c:catAx>
        <c:axId val="52998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79248"/>
        <c:crosses val="autoZero"/>
        <c:auto val="1"/>
        <c:lblAlgn val="ctr"/>
        <c:lblOffset val="100"/>
        <c:noMultiLvlLbl val="0"/>
      </c:catAx>
      <c:valAx>
        <c:axId val="529979248"/>
        <c:scaling>
          <c:orientation val="minMax"/>
          <c:max val="8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8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28881403448553E-2"/>
          <c:y val="9.8176722806543451E-2"/>
          <c:w val="0.89919382522688751"/>
          <c:h val="0.70550411444831307"/>
        </c:manualLayout>
      </c:layout>
      <c:lineChart>
        <c:grouping val="standard"/>
        <c:varyColors val="0"/>
        <c:ser>
          <c:idx val="0"/>
          <c:order val="0"/>
          <c:tx>
            <c:strRef>
              <c:f>'Fig. 13'!$M$4</c:f>
              <c:strCache>
                <c:ptCount val="1"/>
                <c:pt idx="0">
                  <c:v>Migrazione da Centro-Nord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13'!$B$5:$B$26</c:f>
              <c:numCache>
                <c:formatCode>General</c:formatCode>
                <c:ptCount val="22"/>
              </c:numCache>
            </c:numRef>
          </c:cat>
          <c:val>
            <c:numRef>
              <c:f>'Fig. 13'!$M$5:$M$26</c:f>
              <c:numCache>
                <c:formatCode>#,##0</c:formatCode>
                <c:ptCount val="22"/>
                <c:pt idx="0">
                  <c:v>2.7160000000000002</c:v>
                </c:pt>
                <c:pt idx="1">
                  <c:v>3.0310000000000001</c:v>
                </c:pt>
                <c:pt idx="2">
                  <c:v>2.806</c:v>
                </c:pt>
                <c:pt idx="3">
                  <c:v>4.1930000000000005</c:v>
                </c:pt>
                <c:pt idx="4">
                  <c:v>5.4720000000000004</c:v>
                </c:pt>
                <c:pt idx="5">
                  <c:v>5.73</c:v>
                </c:pt>
                <c:pt idx="6">
                  <c:v>6.2629999999999999</c:v>
                </c:pt>
                <c:pt idx="7">
                  <c:v>5.7930000000000001</c:v>
                </c:pt>
                <c:pt idx="8">
                  <c:v>6.4850000000000003</c:v>
                </c:pt>
                <c:pt idx="9">
                  <c:v>6.0209999999999999</c:v>
                </c:pt>
                <c:pt idx="10">
                  <c:v>11.108000000000001</c:v>
                </c:pt>
                <c:pt idx="11">
                  <c:v>14.523</c:v>
                </c:pt>
                <c:pt idx="12">
                  <c:v>15.002000000000001</c:v>
                </c:pt>
                <c:pt idx="13">
                  <c:v>17.141000000000002</c:v>
                </c:pt>
                <c:pt idx="14">
                  <c:v>18.585000000000001</c:v>
                </c:pt>
                <c:pt idx="15">
                  <c:v>19.055</c:v>
                </c:pt>
                <c:pt idx="16">
                  <c:v>20.459</c:v>
                </c:pt>
                <c:pt idx="17">
                  <c:v>20.266000000000002</c:v>
                </c:pt>
                <c:pt idx="18">
                  <c:v>22.515000000000001</c:v>
                </c:pt>
                <c:pt idx="19">
                  <c:v>18.209</c:v>
                </c:pt>
                <c:pt idx="20">
                  <c:v>22.722000000000001</c:v>
                </c:pt>
                <c:pt idx="21">
                  <c:v>28.234999999999999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F5-4186-98B2-FBB23ED74CC6}"/>
            </c:ext>
          </c:extLst>
        </c:ser>
        <c:ser>
          <c:idx val="1"/>
          <c:order val="1"/>
          <c:tx>
            <c:strRef>
              <c:f>'Fig. 13'!$N$4</c:f>
              <c:strCache>
                <c:ptCount val="1"/>
                <c:pt idx="0">
                  <c:v>Migrazione da Mezzogiorno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13'!$B$5:$B$26</c:f>
              <c:numCache>
                <c:formatCode>General</c:formatCode>
                <c:ptCount val="22"/>
              </c:numCache>
            </c:numRef>
          </c:cat>
          <c:val>
            <c:numRef>
              <c:f>'Fig. 13'!$N$5:$N$26</c:f>
              <c:numCache>
                <c:formatCode>#,##0</c:formatCode>
                <c:ptCount val="22"/>
                <c:pt idx="0">
                  <c:v>0.78500000000000003</c:v>
                </c:pt>
                <c:pt idx="1">
                  <c:v>0.997</c:v>
                </c:pt>
                <c:pt idx="2">
                  <c:v>1.36</c:v>
                </c:pt>
                <c:pt idx="3">
                  <c:v>2.048</c:v>
                </c:pt>
                <c:pt idx="4">
                  <c:v>2.4969999999999999</c:v>
                </c:pt>
                <c:pt idx="5">
                  <c:v>1.9080000000000001</c:v>
                </c:pt>
                <c:pt idx="6">
                  <c:v>2.1949999999999998</c:v>
                </c:pt>
                <c:pt idx="7">
                  <c:v>1.764</c:v>
                </c:pt>
                <c:pt idx="8">
                  <c:v>1.986</c:v>
                </c:pt>
                <c:pt idx="9">
                  <c:v>1.7</c:v>
                </c:pt>
                <c:pt idx="10">
                  <c:v>4.0220000000000002</c:v>
                </c:pt>
                <c:pt idx="11">
                  <c:v>4.9980000000000002</c:v>
                </c:pt>
                <c:pt idx="12">
                  <c:v>5.2190000000000003</c:v>
                </c:pt>
                <c:pt idx="13">
                  <c:v>6.9489999999999998</c:v>
                </c:pt>
                <c:pt idx="14">
                  <c:v>8.0489999999999995</c:v>
                </c:pt>
                <c:pt idx="15">
                  <c:v>8.6229999999999993</c:v>
                </c:pt>
                <c:pt idx="16">
                  <c:v>8.7870000000000008</c:v>
                </c:pt>
                <c:pt idx="17">
                  <c:v>9.375</c:v>
                </c:pt>
                <c:pt idx="18">
                  <c:v>8.7170000000000005</c:v>
                </c:pt>
                <c:pt idx="19">
                  <c:v>6.68</c:v>
                </c:pt>
                <c:pt idx="20">
                  <c:v>7.8479999999999999</c:v>
                </c:pt>
                <c:pt idx="21">
                  <c:v>8.8789999999999996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DF5-4186-98B2-FBB23ED74CC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35014528"/>
        <c:axId val="1135016608"/>
      </c:lineChart>
      <c:catAx>
        <c:axId val="11350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35016608"/>
        <c:crosses val="autoZero"/>
        <c:auto val="1"/>
        <c:lblAlgn val="ctr"/>
        <c:lblOffset val="100"/>
        <c:noMultiLvlLbl val="0"/>
      </c:catAx>
      <c:valAx>
        <c:axId val="113501660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350145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65045286723076"/>
          <c:y val="0.90866908202296304"/>
          <c:w val="0.59054377406673519"/>
          <c:h val="6.093706971537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it-IT" sz="1100" b="0" i="0" u="none" strike="noStrike" kern="1200" spc="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r>
              <a:rPr lang="it-IT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rPr>
              <a:t>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it-IT" sz="1100" b="0" i="0" u="none" strike="noStrike" kern="1200" spc="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3272775197234555E-2"/>
          <c:y val="3.0178072228202391E-2"/>
          <c:w val="0.92839535620706737"/>
          <c:h val="0.68075858508333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14'!$W$18</c:f>
              <c:strCache>
                <c:ptCount val="1"/>
                <c:pt idx="0">
                  <c:v>Interno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180388007597203E-3"/>
                  <c:y val="6.0720402150745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DE-4956-A184-D29D2E8076BE}"/>
                </c:ext>
              </c:extLst>
            </c:dLbl>
            <c:dLbl>
              <c:idx val="1"/>
              <c:layout>
                <c:manualLayout>
                  <c:x val="4.8240517343462862E-3"/>
                  <c:y val="6.37564222582826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DE-4956-A184-D29D2E8076BE}"/>
                </c:ext>
              </c:extLst>
            </c:dLbl>
            <c:dLbl>
              <c:idx val="5"/>
              <c:layout>
                <c:manualLayout>
                  <c:x val="0"/>
                  <c:y val="-3.33962211829099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DE-4956-A184-D29D2E8076BE}"/>
                </c:ext>
              </c:extLst>
            </c:dLbl>
            <c:dLbl>
              <c:idx val="7"/>
              <c:layout>
                <c:manualLayout>
                  <c:x val="0"/>
                  <c:y val="-4.2504281505521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DE-4956-A184-D29D2E8076BE}"/>
                </c:ext>
              </c:extLst>
            </c:dLbl>
            <c:dLbl>
              <c:idx val="9"/>
              <c:layout>
                <c:manualLayout>
                  <c:x val="-8.8439926797434415E-17"/>
                  <c:y val="4.2504281505521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DE-4956-A184-D29D2E8076BE}"/>
                </c:ext>
              </c:extLst>
            </c:dLbl>
            <c:dLbl>
              <c:idx val="10"/>
              <c:layout>
                <c:manualLayout>
                  <c:x val="0"/>
                  <c:y val="4.2504281505521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DE-4956-A184-D29D2E8076BE}"/>
                </c:ext>
              </c:extLst>
            </c:dLbl>
            <c:dLbl>
              <c:idx val="13"/>
              <c:layout>
                <c:manualLayout>
                  <c:x val="0"/>
                  <c:y val="3.03602010753726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DE-4956-A184-D29D2E8076BE}"/>
                </c:ext>
              </c:extLst>
            </c:dLbl>
            <c:dLbl>
              <c:idx val="16"/>
              <c:layout>
                <c:manualLayout>
                  <c:x val="0"/>
                  <c:y val="-2.73241809678354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DE-4956-A184-D29D2E8076BE}"/>
                </c:ext>
              </c:extLst>
            </c:dLbl>
            <c:dLbl>
              <c:idx val="17"/>
              <c:layout>
                <c:manualLayout>
                  <c:x val="0"/>
                  <c:y val="3.33962211829099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87-4645-AC1B-47828BF6A228}"/>
                </c:ext>
              </c:extLst>
            </c:dLbl>
            <c:dLbl>
              <c:idx val="18"/>
              <c:layout>
                <c:manualLayout>
                  <c:x val="-2.412025867173154E-3"/>
                  <c:y val="-3.33962211829099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87-4645-AC1B-47828BF6A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14'!$V$19:$V$38</c:f>
              <c:strCache>
                <c:ptCount val="20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 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</c:strCache>
            </c:strRef>
          </c:cat>
          <c:val>
            <c:numRef>
              <c:f>'Fig. 14'!$W$19:$W$38</c:f>
              <c:numCache>
                <c:formatCode>0.0</c:formatCode>
                <c:ptCount val="20"/>
                <c:pt idx="0">
                  <c:v>-0.86699999999999999</c:v>
                </c:pt>
                <c:pt idx="1">
                  <c:v>-1.3820000000000001</c:v>
                </c:pt>
                <c:pt idx="2">
                  <c:v>-4.3310000000000004</c:v>
                </c:pt>
                <c:pt idx="3">
                  <c:v>-8.7889999999999997</c:v>
                </c:pt>
                <c:pt idx="4">
                  <c:v>7.1340000000000003</c:v>
                </c:pt>
                <c:pt idx="5">
                  <c:v>0.65700000000000003</c:v>
                </c:pt>
                <c:pt idx="6">
                  <c:v>4.3490000000000002</c:v>
                </c:pt>
                <c:pt idx="7">
                  <c:v>0.61299999999999999</c:v>
                </c:pt>
                <c:pt idx="8">
                  <c:v>12.028</c:v>
                </c:pt>
                <c:pt idx="9">
                  <c:v>-0.46</c:v>
                </c:pt>
                <c:pt idx="10">
                  <c:v>-0.65300000000000002</c:v>
                </c:pt>
                <c:pt idx="11">
                  <c:v>1.41</c:v>
                </c:pt>
                <c:pt idx="12">
                  <c:v>-5.8330000000000002</c:v>
                </c:pt>
                <c:pt idx="13">
                  <c:v>-0.63900000000000001</c:v>
                </c:pt>
                <c:pt idx="14">
                  <c:v>-7.1440000000000001</c:v>
                </c:pt>
                <c:pt idx="15">
                  <c:v>1.9610000000000001</c:v>
                </c:pt>
                <c:pt idx="16">
                  <c:v>0.63900000000000001</c:v>
                </c:pt>
                <c:pt idx="17">
                  <c:v>-0.24399999999999999</c:v>
                </c:pt>
                <c:pt idx="18">
                  <c:v>5.0000000000000001E-3</c:v>
                </c:pt>
                <c:pt idx="19">
                  <c:v>1.546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87-4645-AC1B-47828BF6A228}"/>
            </c:ext>
          </c:extLst>
        </c:ser>
        <c:ser>
          <c:idx val="1"/>
          <c:order val="1"/>
          <c:tx>
            <c:strRef>
              <c:f>'Fig. 14'!$X$18</c:f>
              <c:strCache>
                <c:ptCount val="1"/>
                <c:pt idx="0">
                  <c:v>Estero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55403016130589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87-4645-AC1B-47828BF6A228}"/>
                </c:ext>
              </c:extLst>
            </c:dLbl>
            <c:dLbl>
              <c:idx val="1"/>
              <c:layout>
                <c:manualLayout>
                  <c:x val="0"/>
                  <c:y val="-3.9468261397984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87-4645-AC1B-47828BF6A228}"/>
                </c:ext>
              </c:extLst>
            </c:dLbl>
            <c:dLbl>
              <c:idx val="5"/>
              <c:layout>
                <c:manualLayout>
                  <c:x val="2.412025867173154E-3"/>
                  <c:y val="-6.37564222582825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87-4645-AC1B-47828BF6A228}"/>
                </c:ext>
              </c:extLst>
            </c:dLbl>
            <c:dLbl>
              <c:idx val="6"/>
              <c:layout>
                <c:manualLayout>
                  <c:x val="2.412025867173154E-3"/>
                  <c:y val="-4.5540301613059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87-4645-AC1B-47828BF6A228}"/>
                </c:ext>
              </c:extLst>
            </c:dLbl>
            <c:dLbl>
              <c:idx val="7"/>
              <c:layout>
                <c:manualLayout>
                  <c:x val="0"/>
                  <c:y val="-4.55398234996561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87-4645-AC1B-47828BF6A228}"/>
                </c:ext>
              </c:extLst>
            </c:dLbl>
            <c:dLbl>
              <c:idx val="9"/>
              <c:layout>
                <c:manualLayout>
                  <c:x val="2.4120258671730655E-3"/>
                  <c:y val="-3.0360201075372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87-4645-AC1B-47828BF6A228}"/>
                </c:ext>
              </c:extLst>
            </c:dLbl>
            <c:dLbl>
              <c:idx val="10"/>
              <c:layout>
                <c:manualLayout>
                  <c:x val="-8.8439926797434415E-17"/>
                  <c:y val="-5.76843820432080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87-4645-AC1B-47828BF6A228}"/>
                </c:ext>
              </c:extLst>
            </c:dLbl>
            <c:dLbl>
              <c:idx val="13"/>
              <c:layout>
                <c:manualLayout>
                  <c:x val="1.2060129335864885E-3"/>
                  <c:y val="-4.55403016130589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387-4645-AC1B-47828BF6A228}"/>
                </c:ext>
              </c:extLst>
            </c:dLbl>
            <c:dLbl>
              <c:idx val="16"/>
              <c:layout>
                <c:manualLayout>
                  <c:x val="0"/>
                  <c:y val="-5.7684382043208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DE-4956-A184-D29D2E8076BE}"/>
                </c:ext>
              </c:extLst>
            </c:dLbl>
            <c:dLbl>
              <c:idx val="17"/>
              <c:layout>
                <c:manualLayout>
                  <c:x val="1.2060129335864003E-3"/>
                  <c:y val="-3.03602010753726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87-4645-AC1B-47828BF6A228}"/>
                </c:ext>
              </c:extLst>
            </c:dLbl>
            <c:dLbl>
              <c:idx val="18"/>
              <c:layout>
                <c:manualLayout>
                  <c:x val="0"/>
                  <c:y val="-2.73241809678353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387-4645-AC1B-47828BF6A2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14'!$V$19:$V$38</c:f>
              <c:strCache>
                <c:ptCount val="20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 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</c:strCache>
            </c:strRef>
          </c:cat>
          <c:val>
            <c:numRef>
              <c:f>'Fig. 14'!$X$19:$X$38</c:f>
              <c:numCache>
                <c:formatCode>0.0</c:formatCode>
                <c:ptCount val="20"/>
                <c:pt idx="0">
                  <c:v>-0.224</c:v>
                </c:pt>
                <c:pt idx="1">
                  <c:v>-0.1</c:v>
                </c:pt>
                <c:pt idx="2">
                  <c:v>-0.36799999999999999</c:v>
                </c:pt>
                <c:pt idx="3">
                  <c:v>-1.1220000000000001</c:v>
                </c:pt>
                <c:pt idx="4">
                  <c:v>-1.244</c:v>
                </c:pt>
                <c:pt idx="5">
                  <c:v>-0.437</c:v>
                </c:pt>
                <c:pt idx="6">
                  <c:v>-0.34700000000000003</c:v>
                </c:pt>
                <c:pt idx="7">
                  <c:v>-0.248</c:v>
                </c:pt>
                <c:pt idx="8">
                  <c:v>-2.7880000000000003</c:v>
                </c:pt>
                <c:pt idx="9">
                  <c:v>-0.40600000000000003</c:v>
                </c:pt>
                <c:pt idx="10">
                  <c:v>-6.9000000000000006E-2</c:v>
                </c:pt>
                <c:pt idx="11">
                  <c:v>-1.321</c:v>
                </c:pt>
                <c:pt idx="12">
                  <c:v>-0.63300000000000001</c:v>
                </c:pt>
                <c:pt idx="13">
                  <c:v>-0.35699999999999998</c:v>
                </c:pt>
                <c:pt idx="14">
                  <c:v>-0.65700000000000003</c:v>
                </c:pt>
                <c:pt idx="15">
                  <c:v>-0.76800000000000002</c:v>
                </c:pt>
                <c:pt idx="16">
                  <c:v>-0.55000000000000004</c:v>
                </c:pt>
                <c:pt idx="17">
                  <c:v>-0.23700000000000002</c:v>
                </c:pt>
                <c:pt idx="18">
                  <c:v>-4.8000000000000001E-2</c:v>
                </c:pt>
                <c:pt idx="19">
                  <c:v>-1.6620000000000001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87-4645-AC1B-47828BF6A2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7418815"/>
        <c:axId val="607419231"/>
      </c:barChart>
      <c:catAx>
        <c:axId val="607418815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9231"/>
        <c:crosses val="max"/>
        <c:auto val="1"/>
        <c:lblAlgn val="ctr"/>
        <c:lblOffset val="100"/>
        <c:noMultiLvlLbl val="0"/>
      </c:catAx>
      <c:valAx>
        <c:axId val="607419231"/>
        <c:scaling>
          <c:orientation val="minMax"/>
          <c:max val="1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9947070931487E-2"/>
          <c:y val="8.8002626668519573E-2"/>
          <c:w val="0.94110353840624694"/>
          <c:h val="0.61561520503757494"/>
        </c:manualLayout>
      </c:layout>
      <c:barChart>
        <c:barDir val="col"/>
        <c:grouping val="stacked"/>
        <c:varyColors val="0"/>
        <c:ser>
          <c:idx val="0"/>
          <c:order val="0"/>
          <c:tx>
            <c:v>Spesa pubblica</c:v>
          </c:tx>
          <c:spPr>
            <a:solidFill>
              <a:srgbClr val="EEB50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 '!$E$28:$E$45</c:f>
              <c:strCache>
                <c:ptCount val="18"/>
                <c:pt idx="0">
                  <c:v>Stati Uniti</c:v>
                </c:pt>
                <c:pt idx="1">
                  <c:v>UK</c:v>
                </c:pt>
                <c:pt idx="2">
                  <c:v>Canada</c:v>
                </c:pt>
                <c:pt idx="3">
                  <c:v>Danimarca</c:v>
                </c:pt>
                <c:pt idx="4">
                  <c:v>Francia</c:v>
                </c:pt>
                <c:pt idx="5">
                  <c:v>Olanda</c:v>
                </c:pt>
                <c:pt idx="6">
                  <c:v>Finlandia</c:v>
                </c:pt>
                <c:pt idx="7">
                  <c:v>Svezia</c:v>
                </c:pt>
                <c:pt idx="8">
                  <c:v>Korea</c:v>
                </c:pt>
                <c:pt idx="9">
                  <c:v>OECD media</c:v>
                </c:pt>
                <c:pt idx="10">
                  <c:v>Giappone</c:v>
                </c:pt>
                <c:pt idx="11">
                  <c:v>Spagna</c:v>
                </c:pt>
                <c:pt idx="12">
                  <c:v>Germania</c:v>
                </c:pt>
                <c:pt idx="13">
                  <c:v>Portogallo</c:v>
                </c:pt>
                <c:pt idx="14">
                  <c:v>EU25 media</c:v>
                </c:pt>
                <c:pt idx="15">
                  <c:v>Grecia</c:v>
                </c:pt>
                <c:pt idx="16">
                  <c:v>Italia</c:v>
                </c:pt>
                <c:pt idx="17">
                  <c:v>Irlanda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0.89447968031688796</c:v>
              </c:pt>
              <c:pt idx="1">
                <c:v>0.46502661994953298</c:v>
              </c:pt>
              <c:pt idx="2">
                <c:v>0.99863242743955405</c:v>
              </c:pt>
              <c:pt idx="3">
                <c:v>1.51919258783372</c:v>
              </c:pt>
              <c:pt idx="4">
                <c:v>1.1032354397678701</c:v>
              </c:pt>
              <c:pt idx="5">
                <c:v>1.2105880955572801</c:v>
              </c:pt>
              <c:pt idx="6">
                <c:v>1.3498234024448299</c:v>
              </c:pt>
              <c:pt idx="7">
                <c:v>1.2474367825300701</c:v>
              </c:pt>
              <c:pt idx="8">
                <c:v>0.64735911575594396</c:v>
              </c:pt>
              <c:pt idx="9">
                <c:v>0.93574713692895739</c:v>
              </c:pt>
              <c:pt idx="10">
                <c:v>0.513616761847003</c:v>
              </c:pt>
              <c:pt idx="11">
                <c:v>0.93613260931445097</c:v>
              </c:pt>
              <c:pt idx="12">
                <c:v>1.0622269433589999</c:v>
              </c:pt>
              <c:pt idx="13">
                <c:v>0.70499757449142197</c:v>
              </c:pt>
              <c:pt idx="14">
                <c:v>0.92770870344913747</c:v>
              </c:pt>
              <c:pt idx="15">
                <c:v>0.96389838235813297</c:v>
              </c:pt>
              <c:pt idx="16">
                <c:v>0.58774418074164603</c:v>
              </c:pt>
              <c:pt idx="17">
                <c:v>0.43490241833120202</c:v>
              </c:pt>
            </c:numLit>
          </c:val>
          <c:extLst>
            <c:ext xmlns:c16="http://schemas.microsoft.com/office/drawing/2014/chart" uri="{C3380CC4-5D6E-409C-BE32-E72D297353CC}">
              <c16:uniqueId val="{00000000-781C-4C66-A0F4-30DD71C41A04}"/>
            </c:ext>
          </c:extLst>
        </c:ser>
        <c:ser>
          <c:idx val="1"/>
          <c:order val="1"/>
          <c:tx>
            <c:v>Spesa privata</c:v>
          </c:tx>
          <c:spPr>
            <a:solidFill>
              <a:srgbClr val="1F4E7D"/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2.1929824561403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1C-4C66-A0F4-30DD71C41A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'Fig. 2 '!$E$28:$E$45</c:f>
              <c:strCache>
                <c:ptCount val="18"/>
                <c:pt idx="0">
                  <c:v>Stati Uniti</c:v>
                </c:pt>
                <c:pt idx="1">
                  <c:v>UK</c:v>
                </c:pt>
                <c:pt idx="2">
                  <c:v>Canada</c:v>
                </c:pt>
                <c:pt idx="3">
                  <c:v>Danimarca</c:v>
                </c:pt>
                <c:pt idx="4">
                  <c:v>Francia</c:v>
                </c:pt>
                <c:pt idx="5">
                  <c:v>Olanda</c:v>
                </c:pt>
                <c:pt idx="6">
                  <c:v>Finlandia</c:v>
                </c:pt>
                <c:pt idx="7">
                  <c:v>Svezia</c:v>
                </c:pt>
                <c:pt idx="8">
                  <c:v>Korea</c:v>
                </c:pt>
                <c:pt idx="9">
                  <c:v>OECD media</c:v>
                </c:pt>
                <c:pt idx="10">
                  <c:v>Giappone</c:v>
                </c:pt>
                <c:pt idx="11">
                  <c:v>Spagna</c:v>
                </c:pt>
                <c:pt idx="12">
                  <c:v>Germania</c:v>
                </c:pt>
                <c:pt idx="13">
                  <c:v>Portogallo</c:v>
                </c:pt>
                <c:pt idx="14">
                  <c:v>EU25 media</c:v>
                </c:pt>
                <c:pt idx="15">
                  <c:v>Grecia</c:v>
                </c:pt>
                <c:pt idx="16">
                  <c:v>Italia</c:v>
                </c:pt>
                <c:pt idx="17">
                  <c:v>Irlanda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1.415580712165762</c:v>
              </c:pt>
              <c:pt idx="1">
                <c:v>1.6169145188310172</c:v>
              </c:pt>
              <c:pt idx="2">
                <c:v>1.0143118042454558</c:v>
              </c:pt>
              <c:pt idx="3">
                <c:v>0.35077076173167998</c:v>
              </c:pt>
              <c:pt idx="4">
                <c:v>0.55325398663495995</c:v>
              </c:pt>
              <c:pt idx="5">
                <c:v>0.41615181823670988</c:v>
              </c:pt>
              <c:pt idx="6">
                <c:v>0.17230853307195004</c:v>
              </c:pt>
              <c:pt idx="7">
                <c:v>0.24793652315322001</c:v>
              </c:pt>
              <c:pt idx="8">
                <c:v>0.79029489073941606</c:v>
              </c:pt>
              <c:pt idx="9">
                <c:v>0.48034282357774094</c:v>
              </c:pt>
              <c:pt idx="10">
                <c:v>0.85677710220582692</c:v>
              </c:pt>
              <c:pt idx="11">
                <c:v>0.42925773261921896</c:v>
              </c:pt>
              <c:pt idx="12">
                <c:v>0.20530799094553998</c:v>
              </c:pt>
              <c:pt idx="13">
                <c:v>0.53654569137250807</c:v>
              </c:pt>
              <c:pt idx="14">
                <c:v>0.30180112759656541</c:v>
              </c:pt>
              <c:pt idx="15">
                <c:v>0.24071938879652699</c:v>
              </c:pt>
              <c:pt idx="16">
                <c:v>0.37388799000586292</c:v>
              </c:pt>
              <c:pt idx="17">
                <c:v>0.345495694416593</c:v>
              </c:pt>
            </c:numLit>
          </c:val>
          <c:extLst>
            <c:ext xmlns:c16="http://schemas.microsoft.com/office/drawing/2014/chart" uri="{C3380CC4-5D6E-409C-BE32-E72D297353CC}">
              <c16:uniqueId val="{00000002-781C-4C66-A0F4-30DD71C41A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56031616"/>
        <c:axId val="157680000"/>
      </c:barChart>
      <c:catAx>
        <c:axId val="15603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57680000"/>
        <c:crosses val="autoZero"/>
        <c:auto val="1"/>
        <c:lblAlgn val="ctr"/>
        <c:lblOffset val="100"/>
        <c:noMultiLvlLbl val="0"/>
      </c:catAx>
      <c:valAx>
        <c:axId val="157680000"/>
        <c:scaling>
          <c:orientation val="minMax"/>
          <c:max val="3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156031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417105451816003"/>
          <c:y val="0.89324460248920501"/>
          <c:w val="0.41878874815901851"/>
          <c:h val="5.288964723851762E-2"/>
        </c:manualLayout>
      </c:layout>
      <c:overlay val="0"/>
      <c:txPr>
        <a:bodyPr/>
        <a:lstStyle/>
        <a:p>
          <a:pPr algn="ctr">
            <a:defRPr lang="en-US" sz="1200" b="0" i="0" u="none" strike="noStrike" kern="1200" baseline="0">
              <a:solidFill>
                <a:schemeClr val="tx1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Barlow Condensed" panose="00000506000000000000" pitchFamily="2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FFO Reale (prezzi 2020)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  <c:pt idx="13">
                <c:v>2020</c:v>
              </c:pt>
              <c:pt idx="14">
                <c:v>2021</c:v>
              </c:pt>
              <c:pt idx="15">
                <c:v>2022</c:v>
              </c:pt>
              <c:pt idx="16">
                <c:v>2023</c:v>
              </c:pt>
              <c:pt idx="17">
                <c:v>2024</c:v>
              </c:pt>
              <c:pt idx="18">
                <c:v>2025</c:v>
              </c:pt>
            </c:numLit>
          </c:cat>
          <c:val>
            <c:numLit>
              <c:formatCode>General</c:formatCode>
              <c:ptCount val="19"/>
              <c:pt idx="0">
                <c:v>8457837442.3141556</c:v>
              </c:pt>
              <c:pt idx="1">
                <c:v>8576008339.7566853</c:v>
              </c:pt>
              <c:pt idx="2">
                <c:v>8506242074.0153742</c:v>
              </c:pt>
              <c:pt idx="3">
                <c:v>7519550952.0248728</c:v>
              </c:pt>
              <c:pt idx="4">
                <c:v>7654867554.2525673</c:v>
              </c:pt>
              <c:pt idx="5">
                <c:v>7968663812.7648544</c:v>
              </c:pt>
              <c:pt idx="6">
                <c:v>7477450500.7944384</c:v>
              </c:pt>
              <c:pt idx="7">
                <c:v>7473854539.263629</c:v>
              </c:pt>
              <c:pt idx="8">
                <c:v>7310668380.147398</c:v>
              </c:pt>
              <c:pt idx="9">
                <c:v>7268737415.4024591</c:v>
              </c:pt>
              <c:pt idx="10">
                <c:v>7281801936.2083445</c:v>
              </c:pt>
              <c:pt idx="11">
                <c:v>7536398793.8050127</c:v>
              </c:pt>
              <c:pt idx="12">
                <c:v>7552047234.2443132</c:v>
              </c:pt>
              <c:pt idx="13">
                <c:v>7875371950</c:v>
              </c:pt>
              <c:pt idx="14">
                <c:v>8277222542.6395111</c:v>
              </c:pt>
              <c:pt idx="15">
                <c:v>8260485892.2091036</c:v>
              </c:pt>
              <c:pt idx="16">
                <c:v>8297851285.3583803</c:v>
              </c:pt>
              <c:pt idx="17">
                <c:v>7969225291.7367792</c:v>
              </c:pt>
              <c:pt idx="18">
                <c:v>8266306777.2788801</c:v>
              </c:pt>
            </c:numLit>
          </c:val>
          <c:extLst>
            <c:ext xmlns:c16="http://schemas.microsoft.com/office/drawing/2014/chart" uri="{C3380CC4-5D6E-409C-BE32-E72D297353CC}">
              <c16:uniqueId val="{00000000-6A82-4A6A-959B-49F296C1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8763519"/>
        <c:axId val="1308752479"/>
      </c:barChart>
      <c:lineChart>
        <c:grouping val="standard"/>
        <c:varyColors val="0"/>
        <c:ser>
          <c:idx val="0"/>
          <c:order val="0"/>
          <c:tx>
            <c:v>FFO Nominale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9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  <c:pt idx="10">
                <c:v>2017</c:v>
              </c:pt>
              <c:pt idx="11">
                <c:v>2018</c:v>
              </c:pt>
              <c:pt idx="12">
                <c:v>2019</c:v>
              </c:pt>
              <c:pt idx="13">
                <c:v>2020</c:v>
              </c:pt>
              <c:pt idx="14">
                <c:v>2021</c:v>
              </c:pt>
              <c:pt idx="15">
                <c:v>2022</c:v>
              </c:pt>
              <c:pt idx="16">
                <c:v>2023</c:v>
              </c:pt>
              <c:pt idx="17">
                <c:v>2024</c:v>
              </c:pt>
              <c:pt idx="18">
                <c:v>2025</c:v>
              </c:pt>
            </c:numLit>
          </c:cat>
          <c:val>
            <c:numLit>
              <c:formatCode>General</c:formatCode>
              <c:ptCount val="19"/>
              <c:pt idx="0">
                <c:v>7167884004.2600002</c:v>
              </c:pt>
              <c:pt idx="1">
                <c:v>7442798709.6700001</c:v>
              </c:pt>
              <c:pt idx="2">
                <c:v>7513104173.8999996</c:v>
              </c:pt>
              <c:pt idx="3">
                <c:v>6681319400.8999996</c:v>
              </c:pt>
              <c:pt idx="4">
                <c:v>6919135890.8699999</c:v>
              </c:pt>
              <c:pt idx="5">
                <c:v>7325390817</c:v>
              </c:pt>
              <c:pt idx="6">
                <c:v>6951215351</c:v>
              </c:pt>
              <c:pt idx="7">
                <c:v>7010580532</c:v>
              </c:pt>
              <c:pt idx="8">
                <c:v>6911188595</c:v>
              </c:pt>
              <c:pt idx="9">
                <c:v>6957317619</c:v>
              </c:pt>
              <c:pt idx="10">
                <c:v>7019295720</c:v>
              </c:pt>
              <c:pt idx="11">
                <c:v>7342489147</c:v>
              </c:pt>
              <c:pt idx="12">
                <c:v>7434770950</c:v>
              </c:pt>
              <c:pt idx="13">
                <c:v>7875371950</c:v>
              </c:pt>
              <c:pt idx="14">
                <c:v>8383445950</c:v>
              </c:pt>
              <c:pt idx="15">
                <c:v>8655586950</c:v>
              </c:pt>
              <c:pt idx="16">
                <c:v>9209000000</c:v>
              </c:pt>
              <c:pt idx="17">
                <c:v>9031000000</c:v>
              </c:pt>
              <c:pt idx="18">
                <c:v>9367662950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82-4A6A-959B-49F296C1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763519"/>
        <c:axId val="1308752479"/>
      </c:lineChart>
      <c:catAx>
        <c:axId val="130876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08752479"/>
        <c:crosses val="autoZero"/>
        <c:auto val="1"/>
        <c:lblAlgn val="ctr"/>
        <c:lblOffset val="100"/>
        <c:noMultiLvlLbl val="0"/>
      </c:catAx>
      <c:valAx>
        <c:axId val="1308752479"/>
        <c:scaling>
          <c:orientation val="minMax"/>
          <c:max val="10000000000"/>
          <c:min val="5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08763519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 algn="ctr">
                  <a:defRPr lang="it-IT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25180782380688E-2"/>
          <c:y val="0.18970874244156574"/>
          <c:w val="0.92428688074423493"/>
          <c:h val="0.72309374226476031"/>
        </c:manualLayout>
      </c:layout>
      <c:lineChart>
        <c:grouping val="standard"/>
        <c:varyColors val="0"/>
        <c:ser>
          <c:idx val="0"/>
          <c:order val="0"/>
          <c:tx>
            <c:v>Italia</c:v>
          </c:tx>
          <c:spPr>
            <a:ln w="2857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7E-4831-887B-E80D8C5A69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General</c:formatCode>
              <c:ptCount val="25"/>
              <c:pt idx="0">
                <c:v>62.6392420730472</c:v>
              </c:pt>
              <c:pt idx="1">
                <c:v>68.905975839823398</c:v>
              </c:pt>
              <c:pt idx="2">
                <c:v>72.261839213211005</c:v>
              </c:pt>
              <c:pt idx="3">
                <c:v>72.575490958263302</c:v>
              </c:pt>
              <c:pt idx="4">
                <c:v>68.673797703010806</c:v>
              </c:pt>
              <c:pt idx="5">
                <c:v>70.223071135553496</c:v>
              </c:pt>
              <c:pt idx="6">
                <c:v>66.2800097091054</c:v>
              </c:pt>
              <c:pt idx="7">
                <c:v>66.029690249045302</c:v>
              </c:pt>
              <c:pt idx="8">
                <c:v>63.083225702292502</c:v>
              </c:pt>
              <c:pt idx="9">
                <c:v>65.929896388931837</c:v>
              </c:pt>
              <c:pt idx="10">
                <c:v>63.217816283461083</c:v>
              </c:pt>
              <c:pt idx="11">
                <c:v>60.293359320374776</c:v>
              </c:pt>
              <c:pt idx="12">
                <c:v>59.341701534170156</c:v>
              </c:pt>
              <c:pt idx="13">
                <c:v>58.937865557157423</c:v>
              </c:pt>
              <c:pt idx="14">
                <c:v>58.818480081236956</c:v>
              </c:pt>
              <c:pt idx="15">
                <c:v>59.480301613023641</c:v>
              </c:pt>
              <c:pt idx="16">
                <c:v>61.059131897076867</c:v>
              </c:pt>
              <c:pt idx="17">
                <c:v>61.901041162175488</c:v>
              </c:pt>
              <c:pt idx="18">
                <c:v>61.840164832386705</c:v>
              </c:pt>
              <c:pt idx="19">
                <c:v>63.280954261920044</c:v>
              </c:pt>
              <c:pt idx="20">
                <c:v>64.411797788918875</c:v>
              </c:pt>
              <c:pt idx="21">
                <c:v>63.658318812761316</c:v>
              </c:pt>
              <c:pt idx="22">
                <c:v>64.068162617545582</c:v>
              </c:pt>
              <c:pt idx="23">
                <c:v>67.055712592322422</c:v>
              </c:pt>
              <c:pt idx="24">
                <c:v>67.056911358994753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7E-4831-887B-E80D8C5A69F2}"/>
            </c:ext>
          </c:extLst>
        </c:ser>
        <c:ser>
          <c:idx val="1"/>
          <c:order val="1"/>
          <c:tx>
            <c:v>Mezzogiorno</c:v>
          </c:tx>
          <c:spPr>
            <a:ln w="28575" cap="rnd">
              <a:solidFill>
                <a:srgbClr val="EEB500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7E-4831-887B-E80D8C5A69F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7E-4831-887B-E80D8C5A69F2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7E-4831-887B-E80D8C5A69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General</c:formatCode>
              <c:ptCount val="25"/>
              <c:pt idx="0">
                <c:v>62.8023918844574</c:v>
              </c:pt>
              <c:pt idx="1">
                <c:v>67.4356380884998</c:v>
              </c:pt>
              <c:pt idx="2">
                <c:v>72.938677226579202</c:v>
              </c:pt>
              <c:pt idx="3">
                <c:v>73.198141064017605</c:v>
              </c:pt>
              <c:pt idx="4">
                <c:v>67.059440379384796</c:v>
              </c:pt>
              <c:pt idx="5">
                <c:v>69.500634765383793</c:v>
              </c:pt>
              <c:pt idx="6">
                <c:v>64.955620505138</c:v>
              </c:pt>
              <c:pt idx="7">
                <c:v>65.663305903326901</c:v>
              </c:pt>
              <c:pt idx="8">
                <c:v>62.431131210781302</c:v>
              </c:pt>
              <c:pt idx="9">
                <c:v>60.416254893903542</c:v>
              </c:pt>
              <c:pt idx="10">
                <c:v>56.738111353438114</c:v>
              </c:pt>
              <c:pt idx="11">
                <c:v>54.165482228439487</c:v>
              </c:pt>
              <c:pt idx="12">
                <c:v>54.240125555846198</c:v>
              </c:pt>
              <c:pt idx="13">
                <c:v>54.189029286227438</c:v>
              </c:pt>
              <c:pt idx="14">
                <c:v>54.256571204393879</c:v>
              </c:pt>
              <c:pt idx="15">
                <c:v>53.727781217422596</c:v>
              </c:pt>
              <c:pt idx="16">
                <c:v>56.912954282130592</c:v>
              </c:pt>
              <c:pt idx="17">
                <c:v>57.337547764150642</c:v>
              </c:pt>
              <c:pt idx="18">
                <c:v>57.051054685054979</c:v>
              </c:pt>
              <c:pt idx="19">
                <c:v>57.842861165868761</c:v>
              </c:pt>
              <c:pt idx="20">
                <c:v>58.355854283634336</c:v>
              </c:pt>
              <c:pt idx="21">
                <c:v>57.92688529822847</c:v>
              </c:pt>
              <c:pt idx="22">
                <c:v>57.903329251938665</c:v>
              </c:pt>
              <c:pt idx="23">
                <c:v>60.683570294037892</c:v>
              </c:pt>
              <c:pt idx="24">
                <c:v>61.412189838721268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7E-4831-887B-E80D8C5A69F2}"/>
            </c:ext>
          </c:extLst>
        </c:ser>
        <c:ser>
          <c:idx val="2"/>
          <c:order val="2"/>
          <c:tx>
            <c:v>Centro-Nord</c:v>
          </c:tx>
          <c:spPr>
            <a:ln w="28575" cap="rnd">
              <a:solidFill>
                <a:srgbClr val="1F4E7D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7E-4831-887B-E80D8C5A69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5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</c:numLit>
          </c:cat>
          <c:val>
            <c:numLit>
              <c:formatCode>General</c:formatCode>
              <c:ptCount val="25"/>
              <c:pt idx="0">
                <c:v>62.512255931871003</c:v>
              </c:pt>
              <c:pt idx="1">
                <c:v>70.130534563776905</c:v>
              </c:pt>
              <c:pt idx="2">
                <c:v>71.913471497742407</c:v>
              </c:pt>
              <c:pt idx="3">
                <c:v>72.097883319907098</c:v>
              </c:pt>
              <c:pt idx="4">
                <c:v>70.022408985494806</c:v>
              </c:pt>
              <c:pt idx="5">
                <c:v>70.822086693672304</c:v>
              </c:pt>
              <c:pt idx="6">
                <c:v>67.3850703834119</c:v>
              </c:pt>
              <c:pt idx="7">
                <c:v>66.322830203884294</c:v>
              </c:pt>
              <c:pt idx="8">
                <c:v>63.407204448384199</c:v>
              </c:pt>
              <c:pt idx="9">
                <c:v>70.291181419726001</c:v>
              </c:pt>
              <c:pt idx="10">
                <c:v>68.373122718841643</c:v>
              </c:pt>
              <c:pt idx="11">
                <c:v>65.071729399915228</c:v>
              </c:pt>
              <c:pt idx="12">
                <c:v>63.136491876641699</c:v>
              </c:pt>
              <c:pt idx="13">
                <c:v>62.383991719855089</c:v>
              </c:pt>
              <c:pt idx="14">
                <c:v>62.010498845578219</c:v>
              </c:pt>
              <c:pt idx="15">
                <c:v>63.560209424083766</c:v>
              </c:pt>
              <c:pt idx="16">
                <c:v>63.864733257090244</c:v>
              </c:pt>
              <c:pt idx="17">
                <c:v>64.914318388935541</c:v>
              </c:pt>
              <c:pt idx="18">
                <c:v>65.085103976702428</c:v>
              </c:pt>
              <c:pt idx="19">
                <c:v>66.933661660367235</c:v>
              </c:pt>
              <c:pt idx="20">
                <c:v>68.497016501738969</c:v>
              </c:pt>
              <c:pt idx="21">
                <c:v>67.586334905519664</c:v>
              </c:pt>
              <c:pt idx="22">
                <c:v>68.286236702127653</c:v>
              </c:pt>
              <c:pt idx="23">
                <c:v>71.471719388679702</c:v>
              </c:pt>
              <c:pt idx="24">
                <c:v>70.731976299247066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7E-4831-887B-E80D8C5A69F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905862"/>
        <c:axId val="49830349"/>
      </c:lineChart>
      <c:catAx>
        <c:axId val="1790586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9830349"/>
        <c:crosses val="autoZero"/>
        <c:auto val="1"/>
        <c:lblAlgn val="ctr"/>
        <c:lblOffset val="100"/>
        <c:noMultiLvlLbl val="0"/>
      </c:catAx>
      <c:valAx>
        <c:axId val="49830349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rgbClr val="A5A5A5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9058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chemeClr val="lt1"/>
    </a:solidFill>
    <a:ln w="25400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02066956823137E-2"/>
          <c:y val="5.3850754061622187E-2"/>
          <c:w val="0.85473584110337386"/>
          <c:h val="0.69102171321620753"/>
        </c:manualLayout>
      </c:layout>
      <c:lineChart>
        <c:grouping val="standard"/>
        <c:varyColors val="0"/>
        <c:ser>
          <c:idx val="0"/>
          <c:order val="0"/>
          <c:tx>
            <c:strRef>
              <c:f>'Fig 5'!$B$26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20-428F-994C-C766790766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20-428F-994C-C766790766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20-428F-994C-C766790766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20-428F-994C-C766790766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20-428F-994C-C766790766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20-428F-994C-C766790766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20-428F-994C-C766790766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20-428F-994C-C766790766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20-428F-994C-C766790766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20-428F-994C-C766790766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20-428F-994C-C766790766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20-428F-994C-C766790766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5'!$A$27:$A$41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 5'!$B$27:$B$41</c:f>
              <c:numCache>
                <c:formatCode>0</c:formatCode>
                <c:ptCount val="15"/>
                <c:pt idx="0">
                  <c:v>167.51300000000001</c:v>
                </c:pt>
                <c:pt idx="1">
                  <c:v>164.751</c:v>
                </c:pt>
                <c:pt idx="2">
                  <c:v>160.46199999999999</c:v>
                </c:pt>
                <c:pt idx="3">
                  <c:v>160.46</c:v>
                </c:pt>
                <c:pt idx="4">
                  <c:v>162.17400000000001</c:v>
                </c:pt>
                <c:pt idx="5">
                  <c:v>166.25399999999999</c:v>
                </c:pt>
                <c:pt idx="6">
                  <c:v>173.34700000000001</c:v>
                </c:pt>
                <c:pt idx="7">
                  <c:v>176.71100000000001</c:v>
                </c:pt>
                <c:pt idx="8">
                  <c:v>177.66399999999999</c:v>
                </c:pt>
                <c:pt idx="9">
                  <c:v>186.08199999999999</c:v>
                </c:pt>
                <c:pt idx="10">
                  <c:v>196.166</c:v>
                </c:pt>
                <c:pt idx="11">
                  <c:v>189.83699999999999</c:v>
                </c:pt>
                <c:pt idx="12">
                  <c:v>190.18600000000001</c:v>
                </c:pt>
                <c:pt idx="13" formatCode="General">
                  <c:v>190</c:v>
                </c:pt>
                <c:pt idx="14" formatCode="General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9-48DF-95B3-57DAA5FEE15F}"/>
            </c:ext>
          </c:extLst>
        </c:ser>
        <c:ser>
          <c:idx val="1"/>
          <c:order val="1"/>
          <c:tx>
            <c:strRef>
              <c:f>'Fig 5'!$C$26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20-428F-994C-C766790766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20-428F-994C-C766790766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20-428F-994C-C766790766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920-428F-994C-C766790766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20-428F-994C-C766790766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920-428F-994C-C766790766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920-428F-994C-C766790766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920-428F-994C-C766790766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920-428F-994C-C766790766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920-428F-994C-C766790766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920-428F-994C-C766790766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920-428F-994C-C766790766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5'!$A$27:$A$41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 5'!$C$27:$C$41</c:f>
              <c:numCache>
                <c:formatCode>0</c:formatCode>
                <c:ptCount val="15"/>
                <c:pt idx="0">
                  <c:v>110.66</c:v>
                </c:pt>
                <c:pt idx="1">
                  <c:v>106.721</c:v>
                </c:pt>
                <c:pt idx="2">
                  <c:v>101.982</c:v>
                </c:pt>
                <c:pt idx="3">
                  <c:v>100.113</c:v>
                </c:pt>
                <c:pt idx="4">
                  <c:v>98.495000000000005</c:v>
                </c:pt>
                <c:pt idx="5">
                  <c:v>98.570999999999998</c:v>
                </c:pt>
                <c:pt idx="6">
                  <c:v>102.759</c:v>
                </c:pt>
                <c:pt idx="7">
                  <c:v>101.5</c:v>
                </c:pt>
                <c:pt idx="8">
                  <c:v>102.806</c:v>
                </c:pt>
                <c:pt idx="9">
                  <c:v>106.054</c:v>
                </c:pt>
                <c:pt idx="10">
                  <c:v>111.107</c:v>
                </c:pt>
                <c:pt idx="11">
                  <c:v>109.20399999999999</c:v>
                </c:pt>
                <c:pt idx="12">
                  <c:v>108.699</c:v>
                </c:pt>
                <c:pt idx="13" formatCode="General">
                  <c:v>109</c:v>
                </c:pt>
                <c:pt idx="14" formatCode="General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9-48DF-95B3-57DAA5FEE15F}"/>
            </c:ext>
          </c:extLst>
        </c:ser>
        <c:ser>
          <c:idx val="3"/>
          <c:order val="2"/>
          <c:tx>
            <c:strRef>
              <c:f>'Fig 5'!$D$26</c:f>
              <c:strCache>
                <c:ptCount val="1"/>
                <c:pt idx="0">
                  <c:v>Estero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920-428F-994C-C766790766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920-428F-994C-C766790766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920-428F-994C-C766790766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920-428F-994C-C766790766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920-428F-994C-C766790766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920-428F-994C-C766790766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920-428F-994C-C766790766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920-428F-994C-C766790766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920-428F-994C-C766790766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920-428F-994C-C766790766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920-428F-994C-C766790766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920-428F-994C-C766790766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5'!$A$27:$A$41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 5'!$D$27:$D$41</c:f>
              <c:numCache>
                <c:formatCode>0</c:formatCode>
                <c:ptCount val="15"/>
                <c:pt idx="0">
                  <c:v>3.407</c:v>
                </c:pt>
                <c:pt idx="1">
                  <c:v>3.411</c:v>
                </c:pt>
                <c:pt idx="2">
                  <c:v>3.3940000000000001</c:v>
                </c:pt>
                <c:pt idx="3">
                  <c:v>3.2559999999999998</c:v>
                </c:pt>
                <c:pt idx="4">
                  <c:v>3.1190000000000002</c:v>
                </c:pt>
                <c:pt idx="5">
                  <c:v>3.3879999999999999</c:v>
                </c:pt>
                <c:pt idx="6">
                  <c:v>3.71</c:v>
                </c:pt>
                <c:pt idx="7">
                  <c:v>4.1710000000000003</c:v>
                </c:pt>
                <c:pt idx="8">
                  <c:v>4.3090000000000002</c:v>
                </c:pt>
                <c:pt idx="9">
                  <c:v>4.9870000000000001</c:v>
                </c:pt>
                <c:pt idx="10">
                  <c:v>5.6120000000000001</c:v>
                </c:pt>
                <c:pt idx="11">
                  <c:v>7.3780000000000001</c:v>
                </c:pt>
                <c:pt idx="12">
                  <c:v>9.2240000000000002</c:v>
                </c:pt>
                <c:pt idx="13" formatCode="General">
                  <c:v>11</c:v>
                </c:pt>
                <c:pt idx="14" formatCode="General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09-48DF-95B3-57DAA5FEE15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43548208"/>
        <c:axId val="1243549040"/>
        <c:extLst/>
      </c:lineChart>
      <c:catAx>
        <c:axId val="124354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243549040"/>
        <c:crosses val="autoZero"/>
        <c:auto val="1"/>
        <c:lblAlgn val="ctr"/>
        <c:lblOffset val="100"/>
        <c:noMultiLvlLbl val="0"/>
      </c:catAx>
      <c:valAx>
        <c:axId val="1243549040"/>
        <c:scaling>
          <c:orientation val="minMax"/>
          <c:max val="230"/>
          <c:min val="0"/>
        </c:scaling>
        <c:delete val="0"/>
        <c:axPos val="l"/>
        <c:majorGridlines>
          <c:spPr>
            <a:ln w="9525" cap="flat" cmpd="sng" algn="ctr">
              <a:solidFill>
                <a:srgbClr val="A5A5A5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243548208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6389991345795816"/>
          <c:y val="0.92762649194273927"/>
          <c:w val="0.42900110120123403"/>
          <c:h val="5.8743950000526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28881403448553E-2"/>
          <c:y val="9.8176722806543451E-2"/>
          <c:w val="0.89919382522688751"/>
          <c:h val="0.66938454600870856"/>
        </c:manualLayout>
      </c:layout>
      <c:lineChart>
        <c:grouping val="standard"/>
        <c:varyColors val="0"/>
        <c:ser>
          <c:idx val="0"/>
          <c:order val="0"/>
          <c:tx>
            <c:strRef>
              <c:f>'Fig 5'!$L$25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9-4126-9993-E96845ECAB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B9-4126-9993-E96845ECAB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9-4126-9993-E96845ECAB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B9-4126-9993-E96845ECAB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B9-4126-9993-E96845ECABA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B9-4126-9993-E96845ECABA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B9-4126-9993-E96845ECABA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B9-4126-9993-E96845ECABA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B9-4126-9993-E96845ECAB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126-9993-E96845ECABA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9-4126-9993-E96845ECAB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E-495C-B40F-8DAD514832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5'!$J$26:$J$40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 5'!$L$26:$L$40</c:f>
              <c:numCache>
                <c:formatCode>_-* #,##0\ _€_-;\-* #,##0\ _€_-;_-* "-"??\ _€_-;_-@_-</c:formatCode>
                <c:ptCount val="15"/>
                <c:pt idx="0">
                  <c:v>188.85499999999999</c:v>
                </c:pt>
                <c:pt idx="1">
                  <c:v>187.59800000000001</c:v>
                </c:pt>
                <c:pt idx="2">
                  <c:v>182.059</c:v>
                </c:pt>
                <c:pt idx="3">
                  <c:v>181.88800000000001</c:v>
                </c:pt>
                <c:pt idx="4">
                  <c:v>184.95599999999999</c:v>
                </c:pt>
                <c:pt idx="5">
                  <c:v>190.441</c:v>
                </c:pt>
                <c:pt idx="6">
                  <c:v>198.27600000000001</c:v>
                </c:pt>
                <c:pt idx="7">
                  <c:v>201.51</c:v>
                </c:pt>
                <c:pt idx="8">
                  <c:v>202.05799999999999</c:v>
                </c:pt>
                <c:pt idx="9">
                  <c:v>211.11600000000001</c:v>
                </c:pt>
                <c:pt idx="10">
                  <c:v>221.798</c:v>
                </c:pt>
                <c:pt idx="11">
                  <c:v>218.33699999999999</c:v>
                </c:pt>
                <c:pt idx="12">
                  <c:v>219.26900000000001</c:v>
                </c:pt>
                <c:pt idx="13">
                  <c:v>219</c:v>
                </c:pt>
                <c:pt idx="14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C-4850-BDD1-5A0FF4029154}"/>
            </c:ext>
          </c:extLst>
        </c:ser>
        <c:ser>
          <c:idx val="1"/>
          <c:order val="1"/>
          <c:tx>
            <c:strRef>
              <c:f>'Fig 5'!$M$25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B9-4126-9993-E96845ECAB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B9-4126-9993-E96845ECAB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B9-4126-9993-E96845ECABA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B9-4126-9993-E96845ECABA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B9-4126-9993-E96845ECABA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B9-4126-9993-E96845ECABA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B9-4126-9993-E96845ECABA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B9-4126-9993-E96845ECABA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B9-4126-9993-E96845ECAB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2B9-4126-9993-E96845ECABA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B9-4126-9993-E96845ECAB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E-495C-B40F-8DAD514832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5'!$J$26:$J$40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 5'!$M$26:$M$40</c:f>
              <c:numCache>
                <c:formatCode>_-* #,##0\ _€_-;\-* #,##0\ _€_-;_-* "-"??\ _€_-;_-@_-</c:formatCode>
                <c:ptCount val="15"/>
                <c:pt idx="0">
                  <c:v>92.742999999999995</c:v>
                </c:pt>
                <c:pt idx="1">
                  <c:v>87.305999999999997</c:v>
                </c:pt>
                <c:pt idx="2">
                  <c:v>83.792000000000002</c:v>
                </c:pt>
                <c:pt idx="3">
                  <c:v>81.96</c:v>
                </c:pt>
                <c:pt idx="4">
                  <c:v>78.841999999999999</c:v>
                </c:pt>
                <c:pt idx="5">
                  <c:v>77.801000000000002</c:v>
                </c:pt>
                <c:pt idx="6">
                  <c:v>81.649000000000001</c:v>
                </c:pt>
                <c:pt idx="7">
                  <c:v>81.028000000000006</c:v>
                </c:pt>
                <c:pt idx="8">
                  <c:v>82.858000000000004</c:v>
                </c:pt>
                <c:pt idx="9">
                  <c:v>86.073999999999998</c:v>
                </c:pt>
                <c:pt idx="10">
                  <c:v>91.188999999999993</c:v>
                </c:pt>
                <c:pt idx="11">
                  <c:v>88.218999999999994</c:v>
                </c:pt>
                <c:pt idx="12">
                  <c:v>88.88</c:v>
                </c:pt>
                <c:pt idx="13">
                  <c:v>92</c:v>
                </c:pt>
                <c:pt idx="1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C-4850-BDD1-5A0FF402915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35014528"/>
        <c:axId val="1135016608"/>
      </c:lineChart>
      <c:catAx>
        <c:axId val="11350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35016608"/>
        <c:crosses val="autoZero"/>
        <c:auto val="1"/>
        <c:lblAlgn val="ctr"/>
        <c:lblOffset val="100"/>
        <c:noMultiLvlLbl val="0"/>
      </c:catAx>
      <c:valAx>
        <c:axId val="113501660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350145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99495236478754"/>
          <c:y val="0.91951667783918456"/>
          <c:w val="0.34801009527042487"/>
          <c:h val="6.8221979855998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20886404643666E-2"/>
          <c:y val="5.7092123183367136E-2"/>
          <c:w val="0.94009340246531947"/>
          <c:h val="0.68393926354051271"/>
        </c:manualLayout>
      </c:layout>
      <c:lineChart>
        <c:grouping val="standard"/>
        <c:varyColors val="0"/>
        <c:ser>
          <c:idx val="0"/>
          <c:order val="0"/>
          <c:tx>
            <c:strRef>
              <c:f>'Fig. 6'!$L$26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6'!$K$27:$K$40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'Fig. 6'!$L$27:$L$40</c:f>
              <c:numCache>
                <c:formatCode>0</c:formatCode>
                <c:ptCount val="14"/>
                <c:pt idx="0">
                  <c:v>87.622</c:v>
                </c:pt>
                <c:pt idx="1">
                  <c:v>91.608999999999995</c:v>
                </c:pt>
                <c:pt idx="2">
                  <c:v>90.932000000000002</c:v>
                </c:pt>
                <c:pt idx="3">
                  <c:v>93.12</c:v>
                </c:pt>
                <c:pt idx="4">
                  <c:v>96.274000000000001</c:v>
                </c:pt>
                <c:pt idx="5">
                  <c:v>95.796000000000006</c:v>
                </c:pt>
                <c:pt idx="6">
                  <c:v>102.667</c:v>
                </c:pt>
                <c:pt idx="7">
                  <c:v>106.53700000000001</c:v>
                </c:pt>
                <c:pt idx="8">
                  <c:v>112.53100000000001</c:v>
                </c:pt>
                <c:pt idx="9">
                  <c:v>121.01</c:v>
                </c:pt>
                <c:pt idx="10">
                  <c:v>134.87799999999999</c:v>
                </c:pt>
                <c:pt idx="11">
                  <c:v>129.322</c:v>
                </c:pt>
                <c:pt idx="12">
                  <c:v>124.499</c:v>
                </c:pt>
                <c:pt idx="13">
                  <c:v>128.566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07A-9F0A-A186D9B6485A}"/>
            </c:ext>
          </c:extLst>
        </c:ser>
        <c:ser>
          <c:idx val="1"/>
          <c:order val="1"/>
          <c:tx>
            <c:strRef>
              <c:f>'Fig. 6'!$M$26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6'!$K$27:$K$40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'Fig. 6'!$M$27:$M$40</c:f>
              <c:numCache>
                <c:formatCode>0</c:formatCode>
                <c:ptCount val="14"/>
                <c:pt idx="0">
                  <c:v>36.880000000000003</c:v>
                </c:pt>
                <c:pt idx="1">
                  <c:v>37.293999999999997</c:v>
                </c:pt>
                <c:pt idx="2">
                  <c:v>36.691000000000003</c:v>
                </c:pt>
                <c:pt idx="3">
                  <c:v>36.853999999999999</c:v>
                </c:pt>
                <c:pt idx="4">
                  <c:v>39.296999999999997</c:v>
                </c:pt>
                <c:pt idx="5">
                  <c:v>33.996000000000002</c:v>
                </c:pt>
                <c:pt idx="6">
                  <c:v>35.179000000000002</c:v>
                </c:pt>
                <c:pt idx="7">
                  <c:v>35.877000000000002</c:v>
                </c:pt>
                <c:pt idx="8">
                  <c:v>37.725999999999999</c:v>
                </c:pt>
                <c:pt idx="9">
                  <c:v>40.451999999999998</c:v>
                </c:pt>
                <c:pt idx="10">
                  <c:v>43.195</c:v>
                </c:pt>
                <c:pt idx="11">
                  <c:v>39.226999999999997</c:v>
                </c:pt>
                <c:pt idx="12">
                  <c:v>40.027000000000001</c:v>
                </c:pt>
                <c:pt idx="13">
                  <c:v>44.506999999999998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07A-9F0A-A186D9B648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9980080"/>
        <c:axId val="529979248"/>
      </c:lineChart>
      <c:catAx>
        <c:axId val="52998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79248"/>
        <c:crosses val="autoZero"/>
        <c:auto val="1"/>
        <c:lblAlgn val="ctr"/>
        <c:lblOffset val="100"/>
        <c:noMultiLvlLbl val="0"/>
      </c:catAx>
      <c:valAx>
        <c:axId val="529979248"/>
        <c:scaling>
          <c:orientation val="minMax"/>
          <c:max val="1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52998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874505473231146E-2"/>
          <c:y val="4.0127661689055717E-2"/>
          <c:w val="0.8359246294136593"/>
          <c:h val="0.75732765665281165"/>
        </c:manualLayout>
      </c:layout>
      <c:lineChart>
        <c:grouping val="standard"/>
        <c:varyColors val="0"/>
        <c:ser>
          <c:idx val="0"/>
          <c:order val="0"/>
          <c:tx>
            <c:strRef>
              <c:f>'Fig. 7 '!$B$27</c:f>
              <c:strCache>
                <c:ptCount val="1"/>
                <c:pt idx="0">
                  <c:v>immatricolati in migliaia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46-40E9-891A-C68C9A93D056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E-4C3D-B038-B929644FB0EF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73-4418-BD00-6D1F6B779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 '!$A$28:$A$42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7 '!$B$28:$B$42</c:f>
              <c:numCache>
                <c:formatCode>0</c:formatCode>
                <c:ptCount val="15"/>
                <c:pt idx="0">
                  <c:v>20.693000000000001</c:v>
                </c:pt>
                <c:pt idx="1">
                  <c:v>21.497</c:v>
                </c:pt>
                <c:pt idx="2">
                  <c:v>20.382999999999999</c:v>
                </c:pt>
                <c:pt idx="3">
                  <c:v>20.463000000000001</c:v>
                </c:pt>
                <c:pt idx="4">
                  <c:v>21.501000000000001</c:v>
                </c:pt>
                <c:pt idx="5">
                  <c:v>22.314</c:v>
                </c:pt>
                <c:pt idx="6">
                  <c:v>22.962</c:v>
                </c:pt>
                <c:pt idx="7">
                  <c:v>22.335000000000001</c:v>
                </c:pt>
                <c:pt idx="8">
                  <c:v>21.951000000000001</c:v>
                </c:pt>
                <c:pt idx="9">
                  <c:v>22.026</c:v>
                </c:pt>
                <c:pt idx="10">
                  <c:v>22.434000000000001</c:v>
                </c:pt>
                <c:pt idx="11">
                  <c:v>24.059000000000001</c:v>
                </c:pt>
                <c:pt idx="12">
                  <c:v>23.266999999999999</c:v>
                </c:pt>
                <c:pt idx="13">
                  <c:v>20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E-4A54-88A3-8E55A42FF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6316687"/>
        <c:axId val="1336325327"/>
      </c:lineChart>
      <c:lineChart>
        <c:grouping val="standard"/>
        <c:varyColors val="0"/>
        <c:ser>
          <c:idx val="1"/>
          <c:order val="1"/>
          <c:tx>
            <c:strRef>
              <c:f>'Fig. 7 '!$C$27</c:f>
              <c:strCache>
                <c:ptCount val="1"/>
                <c:pt idx="0">
                  <c:v>in % degli immatricolati nel Mezzogiorno (asse dx)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46-40E9-891A-C68C9A93D056}"/>
                </c:ext>
              </c:extLst>
            </c:dLbl>
            <c:dLbl>
              <c:idx val="13"/>
              <c:layout>
                <c:manualLayout>
                  <c:x val="-1.1190027674555082E-2"/>
                  <c:y val="-3.2681429430642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E-4C3D-B038-B929644FB0EF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73-4418-BD00-6D1F6B779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7 '!$A$28:$A$42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'Fig. 7 '!$C$28:$C$42</c:f>
              <c:numCache>
                <c:formatCode>General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 formatCode="0">
                  <c:v>19</c:v>
                </c:pt>
                <c:pt idx="14" formatCode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E-4A54-88A3-8E55A42FF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6316207"/>
        <c:axId val="1336315247"/>
      </c:lineChart>
      <c:catAx>
        <c:axId val="133631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36325327"/>
        <c:crosses val="autoZero"/>
        <c:auto val="1"/>
        <c:lblAlgn val="ctr"/>
        <c:lblOffset val="100"/>
        <c:noMultiLvlLbl val="0"/>
      </c:catAx>
      <c:valAx>
        <c:axId val="1336325327"/>
        <c:scaling>
          <c:orientation val="minMax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r>
                  <a:rPr lang="en-GB"/>
                  <a:t>in migliaia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US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rlow Condensed" panose="00000506000000000000" pitchFamily="2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36316687"/>
        <c:crosses val="autoZero"/>
        <c:crossBetween val="between"/>
      </c:valAx>
      <c:valAx>
        <c:axId val="13363152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r>
                  <a:rPr lang="en-GB"/>
                  <a:t>in % degli immatricolati nel Mezzogiorno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US"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arlow Condensed" panose="00000506000000000000" pitchFamily="2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336316207"/>
        <c:crosses val="max"/>
        <c:crossBetween val="between"/>
      </c:valAx>
      <c:catAx>
        <c:axId val="1336316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63152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304042107657015E-2"/>
          <c:y val="0.93910821226814933"/>
          <c:w val="0.83739191578468597"/>
          <c:h val="6.0891787731850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Barlow Condensed" panose="00000506000000000000" pitchFamily="2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72775197234555E-2"/>
          <c:y val="3.0178072228202391E-2"/>
          <c:w val="0.92839535620706737"/>
          <c:h val="0.62475867803194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'Fig. 8 '!$C$32</c:f>
              <c:strCache>
                <c:ptCount val="1"/>
                <c:pt idx="0">
                  <c:v>Tasso di uscita verso Centro-Nord</c:v>
                </c:pt>
              </c:strCache>
            </c:strRef>
          </c:tx>
          <c:spPr>
            <a:solidFill>
              <a:srgbClr val="1F4E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'!$A$33:$A$59</c15:sqref>
                  </c15:fullRef>
                </c:ext>
              </c:extLst>
              <c:f>('Fig. 8 '!$A$35:$A$38,'Fig. 8 '!$A$40:$A$43,'Fig. 8 '!$A$45:$A$48,'Fig. 8 '!$A$51:$A$56,'Fig. 8 '!$A$58:$A$59)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'!$C$33:$C$59</c15:sqref>
                  </c15:fullRef>
                </c:ext>
              </c:extLst>
              <c:f>('Fig. 8 '!$C$35:$C$38,'Fig. 8 '!$C$40:$C$43,'Fig. 8 '!$C$45:$C$48,'Fig. 8 '!$C$51:$C$56,'Fig. 8 '!$C$58:$C$59)</c:f>
              <c:numCache>
                <c:formatCode>0</c:formatCode>
                <c:ptCount val="20"/>
                <c:pt idx="0">
                  <c:v>25.656832526053137</c:v>
                </c:pt>
                <c:pt idx="1">
                  <c:v>12.042018414953112</c:v>
                </c:pt>
                <c:pt idx="2">
                  <c:v>16.516300437261304</c:v>
                </c:pt>
                <c:pt idx="3">
                  <c:v>65.560165975103729</c:v>
                </c:pt>
                <c:pt idx="4">
                  <c:v>12.342714863723266</c:v>
                </c:pt>
                <c:pt idx="5">
                  <c:v>25.686647089307307</c:v>
                </c:pt>
                <c:pt idx="6">
                  <c:v>38.528481012658226</c:v>
                </c:pt>
                <c:pt idx="7">
                  <c:v>27.051416579223503</c:v>
                </c:pt>
                <c:pt idx="8">
                  <c:v>4.6018991964937905</c:v>
                </c:pt>
                <c:pt idx="9">
                  <c:v>26.759901280996591</c:v>
                </c:pt>
                <c:pt idx="10">
                  <c:v>11.878754778809395</c:v>
                </c:pt>
                <c:pt idx="11">
                  <c:v>22.380178716490658</c:v>
                </c:pt>
                <c:pt idx="12">
                  <c:v>32.31213078719604</c:v>
                </c:pt>
                <c:pt idx="13">
                  <c:v>35.696202531645568</c:v>
                </c:pt>
                <c:pt idx="14">
                  <c:v>17.358078602620086</c:v>
                </c:pt>
                <c:pt idx="15">
                  <c:v>8.8836308883630899</c:v>
                </c:pt>
                <c:pt idx="16">
                  <c:v>34.948979591836739</c:v>
                </c:pt>
                <c:pt idx="17">
                  <c:v>17.788963814227372</c:v>
                </c:pt>
                <c:pt idx="18">
                  <c:v>12.207977207977208</c:v>
                </c:pt>
                <c:pt idx="19">
                  <c:v>13.603951718918058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6-45F6-BAF0-683D69F056F2}"/>
            </c:ext>
          </c:extLst>
        </c:ser>
        <c:ser>
          <c:idx val="2"/>
          <c:order val="1"/>
          <c:tx>
            <c:strRef>
              <c:f>'Fig. 8 '!$D$32</c:f>
              <c:strCache>
                <c:ptCount val="1"/>
                <c:pt idx="0">
                  <c:v>Tasso di uscita verso Mezzogiorno</c:v>
                </c:pt>
              </c:strCache>
            </c:strRef>
          </c:tx>
          <c:spPr>
            <a:solidFill>
              <a:srgbClr val="EEB500"/>
            </a:solidFill>
            <a:ln>
              <a:solidFill>
                <a:schemeClr val="bg1">
                  <a:alpha val="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86-45F6-BAF0-683D69F056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86-45F6-BAF0-683D69F056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86-45F6-BAF0-683D69F056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86-45F6-BAF0-683D69F056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2D-4DE2-9354-287EC2E2A3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86-45F6-BAF0-683D69F056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86-45F6-BAF0-683D69F056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86-45F6-BAF0-683D69F056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05-4CB8-8E02-A8B40A57E3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05-4CB8-8E02-A8B40A57E3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86-45F6-BAF0-683D69F056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86-45F6-BAF0-683D69F056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05-4CB8-8E02-A8B40A57E34D}"/>
                </c:ext>
              </c:extLst>
            </c:dLbl>
            <c:dLbl>
              <c:idx val="13"/>
              <c:layout>
                <c:manualLayout>
                  <c:x val="0"/>
                  <c:y val="2.82346789714285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05-4CB8-8E02-A8B40A57E34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05-4CB8-8E02-A8B40A57E34D}"/>
                </c:ext>
              </c:extLst>
            </c:dLbl>
            <c:dLbl>
              <c:idx val="16"/>
              <c:layout>
                <c:manualLayout>
                  <c:x val="-1.350398098404093E-16"/>
                  <c:y val="1.01539843473162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05-4CB8-8E02-A8B40A57E34D}"/>
                </c:ext>
              </c:extLst>
            </c:dLbl>
            <c:dLbl>
              <c:idx val="17"/>
              <c:layout>
                <c:manualLayout>
                  <c:x val="0"/>
                  <c:y val="-6.51995481556834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05-4CB8-8E02-A8B40A57E34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86-45F6-BAF0-683D69F056F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86-45F6-BAF0-683D69F056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'!$A$33:$A$59</c15:sqref>
                  </c15:fullRef>
                </c:ext>
              </c:extLst>
              <c:f>('Fig. 8 '!$A$35:$A$38,'Fig. 8 '!$A$40:$A$43,'Fig. 8 '!$A$45:$A$48,'Fig. 8 '!$A$51:$A$56,'Fig. 8 '!$A$58:$A$59)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'!$D$33:$D$59</c15:sqref>
                  </c15:fullRef>
                </c:ext>
              </c:extLst>
              <c:f>('Fig. 8 '!$D$35:$D$38,'Fig. 8 '!$D$40:$D$43,'Fig. 8 '!$D$45:$D$48,'Fig. 8 '!$D$51:$D$56,'Fig. 8 '!$D$58:$D$59)</c:f>
              <c:numCache>
                <c:formatCode>0</c:formatCode>
                <c:ptCount val="20"/>
                <c:pt idx="0">
                  <c:v>0.63114633788345809</c:v>
                </c:pt>
                <c:pt idx="1">
                  <c:v>0.39551746868820042</c:v>
                </c:pt>
                <c:pt idx="2">
                  <c:v>0.46493607129019759</c:v>
                </c:pt>
                <c:pt idx="3">
                  <c:v>1.0373443983402488</c:v>
                </c:pt>
                <c:pt idx="4">
                  <c:v>0.32902049708772396</c:v>
                </c:pt>
                <c:pt idx="5">
                  <c:v>0.38003109345310071</c:v>
                </c:pt>
                <c:pt idx="6">
                  <c:v>0.71202531645569622</c:v>
                </c:pt>
                <c:pt idx="7">
                  <c:v>0.32738719832109131</c:v>
                </c:pt>
                <c:pt idx="8">
                  <c:v>2.7962016070124176</c:v>
                </c:pt>
                <c:pt idx="9">
                  <c:v>2.9615701022446821</c:v>
                </c:pt>
                <c:pt idx="10">
                  <c:v>0.63899508465319499</c:v>
                </c:pt>
                <c:pt idx="11">
                  <c:v>0.91389114541023564</c:v>
                </c:pt>
                <c:pt idx="12">
                  <c:v>1.5661491963181757</c:v>
                </c:pt>
                <c:pt idx="13">
                  <c:v>37.721518987341774</c:v>
                </c:pt>
                <c:pt idx="14">
                  <c:v>9.5077411671298133</c:v>
                </c:pt>
                <c:pt idx="15">
                  <c:v>2.8792674307838859</c:v>
                </c:pt>
                <c:pt idx="16">
                  <c:v>21.10969387755102</c:v>
                </c:pt>
                <c:pt idx="17">
                  <c:v>4.9482381992591886</c:v>
                </c:pt>
                <c:pt idx="18">
                  <c:v>0.79772079772079774</c:v>
                </c:pt>
                <c:pt idx="19">
                  <c:v>1.3106003266541848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886-45F6-BAF0-683D69F0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418815"/>
        <c:axId val="607419231"/>
      </c:barChart>
      <c:barChart>
        <c:barDir val="col"/>
        <c:grouping val="percentStacked"/>
        <c:varyColors val="0"/>
        <c:ser>
          <c:idx val="0"/>
          <c:order val="2"/>
          <c:tx>
            <c:strRef>
              <c:f>'Fig. 8 '!$B$32</c:f>
              <c:strCache>
                <c:ptCount val="1"/>
                <c:pt idx="0">
                  <c:v>Tasso di permanenza in regione</c:v>
                </c:pt>
              </c:strCache>
            </c:strRef>
          </c:tx>
          <c:spPr>
            <a:solidFill>
              <a:srgbClr val="A5A5A5">
                <a:alpha val="20000"/>
              </a:srgb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886-45F6-BAF0-683D69F056F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886-45F6-BAF0-683D69F056F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886-45F6-BAF0-683D69F056F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886-45F6-BAF0-683D69F056F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886-45F6-BAF0-683D69F056F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886-45F6-BAF0-683D69F056F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886-45F6-BAF0-683D69F056F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886-45F6-BAF0-683D69F05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'Fig. 8 '!$A$33:$A$59</c15:sqref>
                  </c15:fullRef>
                </c:ext>
              </c:extLst>
              <c:f>('Fig. 8 '!$A$35:$A$38,'Fig. 8 '!$A$40:$A$43,'Fig. 8 '!$A$45:$A$48,'Fig. 8 '!$A$51:$A$56,'Fig. 8 '!$A$58:$A$59)</c:f>
              <c:strCache>
                <c:ptCount val="20"/>
                <c:pt idx="0">
                  <c:v>Liguria</c:v>
                </c:pt>
                <c:pt idx="1">
                  <c:v>Lombardia</c:v>
                </c:pt>
                <c:pt idx="2">
                  <c:v>Piemonte</c:v>
                </c:pt>
                <c:pt idx="3">
                  <c:v>Valle D'Aosta</c:v>
                </c:pt>
                <c:pt idx="4">
                  <c:v>Emilia Romagna</c:v>
                </c:pt>
                <c:pt idx="5">
                  <c:v>Friuli Venezia Giulia</c:v>
                </c:pt>
                <c:pt idx="6">
                  <c:v>Trentino Alto Adige</c:v>
                </c:pt>
                <c:pt idx="7">
                  <c:v>Veneto</c:v>
                </c:pt>
                <c:pt idx="8">
                  <c:v>Lazio</c:v>
                </c:pt>
                <c:pt idx="9">
                  <c:v>Marche</c:v>
                </c:pt>
                <c:pt idx="10">
                  <c:v>Toscana</c:v>
                </c:pt>
                <c:pt idx="11">
                  <c:v>Umbria</c:v>
                </c:pt>
                <c:pt idx="12">
                  <c:v>Abruzzo</c:v>
                </c:pt>
                <c:pt idx="13">
                  <c:v>Basilicata</c:v>
                </c:pt>
                <c:pt idx="14">
                  <c:v>Calabria</c:v>
                </c:pt>
                <c:pt idx="15">
                  <c:v>Campania</c:v>
                </c:pt>
                <c:pt idx="16">
                  <c:v>Molise</c:v>
                </c:pt>
                <c:pt idx="17">
                  <c:v>Puglia</c:v>
                </c:pt>
                <c:pt idx="18">
                  <c:v>Sardegna</c:v>
                </c:pt>
                <c:pt idx="19">
                  <c:v>Sicilia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'Fig. 8 '!$B$33:$B$59</c15:sqref>
                  </c15:fullRef>
                </c:ext>
              </c:extLst>
              <c:f>('Fig. 8 '!$B$35:$B$38,'Fig. 8 '!$B$40:$B$43,'Fig. 8 '!$B$45:$B$48,'Fig. 8 '!$B$51:$B$56,'Fig. 8 '!$B$58:$B$59)</c:f>
              <c:numCache>
                <c:formatCode>0</c:formatCode>
                <c:ptCount val="20"/>
                <c:pt idx="0">
                  <c:v>73.712021136063413</c:v>
                </c:pt>
                <c:pt idx="1">
                  <c:v>87.562464116358683</c:v>
                </c:pt>
                <c:pt idx="2">
                  <c:v>83.018763491448496</c:v>
                </c:pt>
                <c:pt idx="3">
                  <c:v>33.402489626556012</c:v>
                </c:pt>
                <c:pt idx="4">
                  <c:v>87.328264639189015</c:v>
                </c:pt>
                <c:pt idx="5">
                  <c:v>73.933321817239602</c:v>
                </c:pt>
                <c:pt idx="6">
                  <c:v>60.75949367088608</c:v>
                </c:pt>
                <c:pt idx="7">
                  <c:v>72.62119622245541</c:v>
                </c:pt>
                <c:pt idx="8">
                  <c:v>92.60189919649379</c:v>
                </c:pt>
                <c:pt idx="9">
                  <c:v>70.278528616758734</c:v>
                </c:pt>
                <c:pt idx="10">
                  <c:v>87.482250136537402</c:v>
                </c:pt>
                <c:pt idx="11">
                  <c:v>76.705930138099106</c:v>
                </c:pt>
                <c:pt idx="12">
                  <c:v>66.121720016485781</c:v>
                </c:pt>
                <c:pt idx="13">
                  <c:v>26.582278481012654</c:v>
                </c:pt>
                <c:pt idx="14">
                  <c:v>73.134180230250095</c:v>
                </c:pt>
                <c:pt idx="15">
                  <c:v>88.23710168085303</c:v>
                </c:pt>
                <c:pt idx="16">
                  <c:v>43.941326530612244</c:v>
                </c:pt>
                <c:pt idx="17">
                  <c:v>77.262797986513448</c:v>
                </c:pt>
                <c:pt idx="18">
                  <c:v>86.994301994301992</c:v>
                </c:pt>
                <c:pt idx="19">
                  <c:v>85.085447954427764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886-45F6-BAF0-683D69F05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262575"/>
        <c:axId val="914276015"/>
      </c:barChart>
      <c:catAx>
        <c:axId val="60741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9231"/>
        <c:crosses val="autoZero"/>
        <c:auto val="1"/>
        <c:lblAlgn val="ctr"/>
        <c:lblOffset val="100"/>
        <c:noMultiLvlLbl val="0"/>
      </c:catAx>
      <c:valAx>
        <c:axId val="6074192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07418815"/>
        <c:crosses val="autoZero"/>
        <c:crossBetween val="between"/>
      </c:valAx>
      <c:valAx>
        <c:axId val="91427601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914262575"/>
        <c:crosses val="max"/>
        <c:crossBetween val="between"/>
      </c:valAx>
      <c:catAx>
        <c:axId val="91426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427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016395673208081E-2"/>
          <c:y val="0.91210647037677461"/>
          <c:w val="0.83453142148476245"/>
          <c:h val="8.7893500632368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/>
            </a:pPr>
            <a:r>
              <a:rPr lang="it-IT" sz="1100" b="0" i="0" u="none" strike="noStrike" baseline="0" dirty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(</a:t>
            </a:r>
            <a:r>
              <a:rPr lang="it-IT" sz="11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b</a:t>
            </a:r>
            <a:r>
              <a:rPr lang="it-IT" sz="1100" b="0" i="0" u="none" strike="noStrike" baseline="0" dirty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Barlow Condensed" panose="00000506000000000000" pitchFamily="2" charset="0"/>
                <a:ea typeface="Calibri" panose="020F0502020204030204" pitchFamily="34" charset="0"/>
                <a:cs typeface="Calibri" panose="020F0502020204030204" pitchFamily="34" charset="0"/>
              </a:rPr>
              <a:t>) 2024/25</a:t>
            </a:r>
          </a:p>
        </cx:rich>
      </cx:tx>
    </cx:title>
    <cx:plotArea>
      <cx:plotAreaRegion>
        <cx:series layoutId="regionMap" uniqueId="{2352EC8C-6611-4A48-99D9-F80923039965}">
          <cx:tx>
            <cx:txData>
              <cx:f>_xlchart.v5.6</cx:f>
              <cx:v>2024/25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>
                    <a:latin typeface="Barlow Condensed" panose="00000506000000000000" pitchFamily="2" charset="0"/>
                    <a:ea typeface="Barlow Condensed" panose="00000506000000000000" pitchFamily="2" charset="0"/>
                    <a:cs typeface="Barlow Condensed" panose="00000506000000000000" pitchFamily="2" charset="0"/>
                  </a:defRPr>
                </a:pPr>
                <a:endParaRPr lang="it-IT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Barlow Condensed" panose="00000506000000000000" pitchFamily="2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it-IT" sz="900" b="0" i="0" u="none" strike="noStrike" baseline="0">
                      <a:solidFill>
                        <a:schemeClr val="bg1"/>
                      </a:solidFill>
                      <a:latin typeface="Barlow Condensed" panose="00000506000000000000" pitchFamily="2" charset="0"/>
                    </a:rPr>
                    <a:t>2894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it-IT" sz="900" b="0" i="0" u="none" strike="noStrike" baseline="0">
                      <a:solidFill>
                        <a:schemeClr val="bg1"/>
                      </a:solidFill>
                      <a:latin typeface="Barlow Condensed" panose="00000506000000000000" pitchFamily="2" charset="0"/>
                    </a:rPr>
                    <a:t>2280</a:t>
                  </a:r>
                </a:p>
              </cx:txPr>
            </cx:dataLabel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1HzZct24ku2vOPzSL00VBoIATnR1hEDuSbMsyS77hSHLMglwBsDxD/of7t/0j93cHupIu1w+cRy+
EdeqCtmb3CCGhcxcuRL0fz1M/3goH+/ti6kqa/ePh+n3l7n37T9++8095I/VvTuq9INtXPPRHz00
1W/Nx4/64fG3D/Z+1HX2G0E4/O0hv7f+cXr53/8FT8sem7Pm4d7rpr7uH+386tH1pXffuffNWy/u
P1S6TrTzVj94/PvLY/Xq7t27y5cvHmuv/Xw7t4+/v3z2pZcvfjt81F+6fVHCyHz/AdqG5IgQHkpK
hPz0I16+KJs6+3Ib0yPBQimpIOjTD/7a9cV9Bc2P39t+WZqvF781nk+juf/wwT46B/P59OeThs8G
/+n60csXD01f+/2qZbCAv7/c+ftS3798oV0Tf74TN/vB724/zfa35wv+3/91cAHmf3DlCSaHi/Wv
bv0FkrPLc3X8Ktkdf28R/k1Q2FFEUMQR/bLq5Bko8ohHEkeRZJ8xQfxr159BOWuq9/f2w37F/n6b
fBuWJ00PgNnf+dWQOX63+5mmgo+kQFHEMfpsKvIZKpgALJHgAtOv6/4FjvtF/4CFnH1udgjD/fKL
obA6353tjoNXl+fHm4ufaSThESNU0JCQb8KBj1CIEaP8wDpWlQZn8uJVU91n9Q+YyGH7A4BW1RE8
+hfD6Gq3Or+8uF193bjf8uP/tgtDEWIQGaPP6AAKT+IKP5IAG8FYfHFhBzZzpR+rpvaP3xvQtz3Y
P1seALO/8YvBcrOL97bzvUX491Ch/IgJziPB2DM4cHiEGcOcHsBwox/2xvK9AXwbhT8bHoAA138x
DG4vb+Ljn+q36FHIJIsEwn/jtzBlQiLJ/rz9OYp/jia3jXu4/xG/9WfDA0j2138xTM6PX8Xbn+ms
6BENGaJsT3U//Ty3DnqEQwIMmXwbkvN7C1nCv28kX9sdALK//IsB8np1sbr9mVQLCDCjmDP6BZCD
rAQfiZCJEAFo38pKXj/Wj/4HKNfXdgeAwOVfDI8bSEhWP5dtoSMkGJDbr9z3OSLyCFGKMWb8SzwH
bvzUa91APvL4Q3Trny0PUNnf+MVgWb/a3Z3tgr21vNsdv9jsP/3E6B5GRzii8CO+5PLPORfk8igU
TED0fw7O2uq+1MF+9y/AjDf7Tz8Q8//mMQewre3R66PNLwZcfHx+dXzxU7FCRwL4sUBh+DzWhODa
QiDOFD8HKb6v2vv6R3D5Z8sDKPY3fjEg7s7Vq58KAzmSEYsgUXwusUAyH0oEyT47YMR31Xv7IyB8
bXcAwf7yLwbB1d3m53otBLJKSGkkvh3ro6MIy1BCaPlMzSDwPI0sV332Q97qa7sDQPaXfzFAznab
u59rFOER4AH6I/1mhiKOZCgoAjieI3Gms/6HbOPPhgdYwPVfDIrbV6uL293FZXB8dnv54jjZbVa/
3fzv/0lud68uz76u1k8QV6KjMMQhFxy80xNVBeMjIrCQdH/9qZHc2v2nugmOS9+8OP6gsx9IV775
kAPIbu3RMfz3ayn48fEZ1FV+ZlihwIcjkFnARj7z4QOcIsg3ecQgzP+Zbz6FK74v738szPyz5QEw
cOMXQ+X18dnZ6kXyH8eXN7fHv+0//e//fP38M3N/dsQpIqB+0W9BxY+oiCSHX18SmwPLen1flo8v
PvzHceP8D3Dmg+YHoL0++vDLGdP55dnu5mfig4+AGRD4H39GAHjxU5cHVQAJbDniB7zgvCm1+wEv
97XdARRw+RezH3V8A+JxfHx7/DUW/ITAg4AWgzAJjPlbxoIjEAlwSKFK9rXPz6KlunegI0M9/AdM
5GnbA1Dg1v/noPxNIfuzs/+Mx7Ov/LvVewo1MMYYAi3s08+BcRAQBPbXv1ZZ4PbTOPO1rv73w/m2
uv+13bOh/78u0/99Cf/P8w0JbLDVp4MRT6r437/7aYJwWuOg6Zdl+iZCn1dr9+H3l1C+egLY/hHf
Wd4/GzzeOw9tBZgSl4Bb9IkLRJCAjo/7O/uEh0Vc8hBJxHiEQcapG+tzOK3Bj6AuQBAnYGWgVkdA
wV3T729RdgSsHMoGEYokpUyGf55EuWrKOWvqPxfiy+cXdV9dNbr27veX0EX7+Vv7YXKo2lGwcQbq
BAKSwkPYOO3D/Ss47AJfxv/ZsKpbvBRE5dqPp4aj+0iOOC49oduFGBfnDOfnTxbnG31ivNc4nnUL
R1E4A2YLDp0QTAgs79NuSVgVNsQeqTb1brlrR2HqXRWIlicyNbJPhsGZ6KxJ57a9MEY0/HIZU8xU
EYZ1d2rqgNkTmpLSrulgBV2ljuMpHtCil12YjnbVwtp+wBnBaWKKzJZxY3PZrE3JZ/RWlA2i21ba
rj1BTldNwqhp6xXvhikpiiKlp21ROa1MS9o3WdbPH4LB0C5eHNJJViDZqZS74Y+hMPmwHkO9kJjI
fLRXZkbtTWRMkSbD2C7RCZaRrxRzZUp35SLDP1jQL9kmEFE+w9CmsTcK8mZOV05SmENtNCaqK6LB
xJThgOZKzsVo4qmY9ZzgxWp+mg9DZMvE89IWilgbjjufVlP1ykmdkqTJBrmpcN9fmxzjS5JlIo8R
+Pq3VYUug27KXRIs2XjealevcxsNkYroyP+o6sqFijUubK7SkTfVuiybKbhxlM505Ufal2doSRFR
IjKT2eAcF29HXEdvJhSkq5rYKIxZW7VvRSvsJarF+L53oXaKsUKkSaoXmGgzatnGmM+keo8aV42r
sGMw6ZLmuVEiIFjEPqgI3qIigOuW5jLpg6plSneo4GqZszGLU0JvhrTgbE3rkrZxGmV+lbWhXy39
WNJOBYXs+is9z8Nw4yoBfaZR1b1FrMnjqJvnOqaOhoXKJr6cGO2bi8K5IDwRTaVvedhgvTaZG+vV
7FLzgCrfCTXpjulVEZQk2kzUtzbuliVErZqrurCbZSDlkseLWGh6aU0wjB8EtROmJ1J2pl5UmC2o
PZlRXzVrH7q+ivtOG3dVoaZ9iwYDfy2CELAfwi50a69LojM1cN00l9D13Jm1TdO6WAVcpvaqcJgW
Vx3tfbFJ52pq65hMdW423lPYX5hVyF1PnQ2yVjVzU/djMhJCxyvU9bW5q1qSl2cMtj3swqjYf1s1
yPUUqS8XxYL1sJ0kMUWSIwlPTpeJ8yKxhYgcjcs2E8ui8JiyYUm0rLN+x4qUR+/CLMjmZM6qyK1b
HuXBG9vlsGpLPsBupnpp3w56iOgq6MbKqnnsYdY1dXAza1txXbe1zlU/uM69ndkU1kka6SYBS2lY
Mgrup1U/Z7KO6yGE9kFvPdo0fMLF3VBaMBXUTrOJw74pzWvuc1tcjVHYVrdwmK9yK1tp8BveQe69
MlJqnZjIuFsddoHedbMxc9LNVPAHEknDk2jqHdrUvIOKlAv0x9Ji+cqTpmVv81osyvQN9muG8UlR
YLsOskW8piYs5HpkLrzNOs0vmh6j824ut3lWqQ5pNSFC4ryzJiHDHCqD+UY7vjMD8e96PtsNjvr1
krE7OhfDlmUAla8HRbsyi/3Q8yuZNeVVx1AQ95XQSEWLnk5pgdPXwyJ6uypIoPl1ROrbmlYfuyYd
vWr0xDao9HjXL0MtVa17WH1NL3JwxmXcyXC8qTE4wlKT5gOpUqyKCUXXZVNti0nbNc/Ym8FIreo6
D5N+wa9b0TxWgPM573yX5CHeBtPoNnPXpjte9+9rX11SEMlXxI95gtLgJjDSqNHxOZF7YOTcKR+I
7sTOMumC6W7UftN6lK9drvNY6JGfDy71sB2GTW9TFcwar6TDWkV9c8HrGhyrELydVJ/pC2ny16Ki
Kx0uS1xmxK94I1JVGN3+gTNM46J4XYfzqYB8I0Y4O+kXsYlQ3p34yCY2KsLdLLt1adOzhQihwhBi
Ae2X06xx5bpii1F9KvUadVOhOupPqS/BifXmFUSwMbENmGwWViekBTdqFrEGV8XeLHy+pWUklK9q
tM0dqVRKFrsLEd1lvnRKN8tZmg7v2iVoYluzTHVd6BWJokbhYhSxlNaqrKebXkdqkSKhTZ9khH6A
Q5+7AJfbWhOqWlfNb9MCiEac5oBSPiKkBlSvWxycEZPdUmnWEPkXZeVs1DJZP6tUVF2YzNrkRTwu
eb9GAxXXHZIBU9R352EWnWRFLS/6lF2jdhjjvILNlMr+zTDwa2TyQPVOn3nJtoOonZJFdkF0Co57
klWchWaTtbNZ0YLMu3kur1iQVwl2ZBVFIc1OZFCwDsIkBKqgqPUuaOV7M7hpVKHXpo7DIUKLQuAf
FdjWeC3FhBUG37NiY3mN7RKYJPOoU9Y7P8STmOv70S/gmoKWV0HSTkO50gtLS2W6oVu1UTluBlyz
7VhH5m5G6VjBUDMBS21HrVUYZX/IecnANBbXqwD3uk1y0hcnNp3a29pzfC+7Knsng7aN4ohbWazw
3J6B55gvrWvrpCmZ+IOLGp+ES1Hf56mzeF3l85L0lSn8am5hzSabJRlnxTaLirRS1tDWrPqOiFvX
9oFRuRnzVqVLGKzcKJtVCvHiPM+KEnxjtmQJmgb3dso93lqU83dtRLpVAznzdQHsEcJEMQzraJqj
yx7Le8S6ciWyIKSq001ZbDDOmug9K6THZ9JDMyX6LEOq2ieGiouh3bTR0KvR91GcLUF+2eFs+ig7
TRLZNEUXN3Og3zDRLnFBUhPFnW2KLOkxc0gVaUf0KkxpNCQuSvNcEVTOYwwwijfIlP6i0tnYxzXJ
kVjXqEDXWeWnMQlQDZMmYxokmXHBRbXkEVCu1vJNP9RUucHml1WA3SYlI38v0VBsFzSiE1EUPJY8
oyvrvE/KLDdlHE3VDGHRTK0qddmB6406YBiSXfOWuVrN/UKTyAVFd46J1HGZD7xTTeHaNbNFd9N1
87IlcHWKRdrgHdITSVrsCoj6WTY8YMHmDXUG/9G1mJbgEstyietwyjtVl32+zRoT/uH6aFgVVe/J
OhsC6VTVafSaj3LTSWaUrjq/TUNb7VCFJqNsAD6ncSmLWTaG59h0/CQjVXMjJv5GlxYlzg24VGhw
26Jv6wsdChT7Oto48IsblpGCJJYG+Na6lKwgxNZxl9ZtvHTTuJFA2q91GeptCA506ztidpo25ToF
4g7uUDPVQjg85V1gN3VPJZCdcth529eK6iK6HoBrX/e2H1WdddGpZ+zjhKZy15Z7J9yJIe1V2dtm
ZSreSCWbDJ+bokcnkeuXi5zoskoCaTRaZWlVPXTCuWpl3FDvhBzqi2WS676x6YYXti7ifOkdmDb1
BX/lAwsMK4tMusHB4hPRmOD9XLr8D2SdhYRFtuWOYyrTLR+wTKa2FEoGVRkvNmpOHa9QPLVj/ggx
1WElvB83fJzsyZxDUiHgOHZMxzFU1czGa3A9vVYQhNgmR+0MvDe3/XbBQ7kZgqUXceu0TTzlRhVO
TydpWQRrQxZ/5ykNhrgwwbw1DplTnxm/rshI30pIdJrHsEkjFBMfyf50iBZ/WTg5vm7hDYRw3VZR
ZFUZBu2gZp76GzF04pxajoHOlMMryChRrpaAjxuUDpCkiSlrlCt7cNZzuDS1KpGbbkeEhwEMWuQf
owrBljbVTN5lHLPY2SgrYjRLGnehbcd1H5RYx8OI5KatM9GraBIiGbqqiDs6zO/bkbRmLYt8yGMb
kekyGgNBT4pMaLuNPCtHNZms4aduYdelX3KmpkI2dmMHy09yTKtbOAMUxnlZuZO+oNNJXZVGuUaY
VcnNQ9t53CWLx8MZa2QQxNBVdx1M83hiWJ0qaWm5ItrXqkBFFqgyG/F6CV1axHQAp94EHW4U0bOZ
4z4dsnA1AN3JLnOAP1NjG4l4NpCmK0byQtGwq/SG9JwkKezMLeXs3g3N/EpHvizW42gcg7c1uI9D
35bnY1oHOw+e+qzP+zzuB/06jXJ9Cl4dn4pqYReDtlhZ8JobKTqyHnqWnofgxS/ZWPMVEToADpDp
OzZ2dcy7JV81M8nPB0ixE2do+CD6pX3DIuTOJlsO10GKik3diDtDy26HZlqcMVbVd3bq3HppJ73y
KHObIKybbUqIzdbgg9qkqPuuVBWKWtUKMp4XnkCgniVqVo3WQPQX2M09H8E5ddOrZZiiDasREA3d
dLlN8jJ1/SmDhHKVz92Q0BDjVmkI+ZuJdMMO1QP1ZyhPg/Ve7TgRdeSLGEwm2HbV2KyprScFJcWo
hU41MMRWto2Oad+w15ETYZzWkHebDKy2Z55AEF/cPqvEhUpLmHDhcXaVTlG0ruA0+HnZ1fx1ls7L
RyMDbpVHaLmskL2EBNLJuIPRrmQ5hDEaSjyooguKePJBL09TA1wxiHyDToWoDQQcEQJarY6ttssr
bw1LfA3MflOOQXEV8WaQKgizAr7qW3BgGZMZVVA4zU/6cmym2PJpWZHO+HhMS/2ha5Z5VfVhu55z
Hdr1WAW5X9ddRIe4YWS/ISHNPB35yAPVQmp5Fvia72ZXpaqLyiFuGzD5kKDwfTT37GYe5+WkdC4q
FOpdqgbdh/MKzYYQlUGCoVVuxZCtTIOKZCI0e0OzonvLysyr2ob0FaZ9t2Jzlu6I4PqkbhGFDenK
6rYfHZZxVE/hHC9FIz8ycEW3CPHHKpsg6g4ZkOCcuIHGgLxkyoGE8GbOhNWKmJY+WOR5Qj0EOKAB
JeSfUz5BfuqL9jRfSLFzVg/rwOZdpYpSZKuuQ1kcaKNHlTnfrKHnPC40rhLi00yFtqdJwHr3BoJb
tXOjpRf9MvmtDbpmVgj2DImnsS5vpMmK85KW+raK5uIinKdODa1fYPXFKQdYTlJji3VH5wmv0qjo
HSRAFoiCRYX5ULrSrYey1/Rh7mlxX1ZBBcDO/D28cDWdtKxtN6aumx2yUrMVl9Zg5YpCzxCLs/Ha
25RXqsx5Ne36AbObhY9k2LbE12/8AKDHDfixs7FAgVaQTWtIAoFMnRZzh8r1UnqJkr7QxYZ0eafj
2Rf62hDIiVZpQaJ3Jc7KPgbNpsoTsrQuM2o2vtxyUix4De+Y8fdjK8burGDjwmMxLxPd5S6v78t6
7u5RUC13E+qXQk1NIC2YEfBSWL08sOdjWM9ZPBRFFZ4WxTyuKyPyN3nUAvmBGIqWrQXG+RHImYON
ynPSqEAH+pw4lPUJZWBiE63wW1CnUKY8G7NTrmn6pqv4LcRvBJFjdM2Hsecoj9tadgx21uzui1CS
kzGvIR1PP+lbrBzg7xVq6weIC0O+G4OAXwuKhzYBb2nvdNEbULByavK4A8llu+TdYmOv2+EkEEu3
yjEab7UP+EpXzAJ/lDh/07eiPDElrnBsU5bd+7YBYYEFKYZMKR0C0BqmsaXlrqeifjNEpGLrfMGg
rgWegzJQzPmUrTB3zivpaZknkxbwuwOnDjJFHoKK5Sus301hCQHG9g0oEbmsQYsSVU6mmFiG25PU
Sd/GzZjbB2gNpJ8NQDVwUbZvfR6kp7Vr0xFSB1O0xQpyN3hIyyBEJUHWoWFdtjwEZj+7chW6KrwT
2C0xRCb4Gtgkhc0rhwVsiFam2kcsuG4+6U5sr50QXdGdENlJltXZrKSJSLnTKUNVqYrRQrRWUVr1
qI0r0B2WbenIVOgYpMG2uawyA4tBsFnQrPIlWqrTUg4jJ6qdR5CdKG+DZc2rpghUM1WZu4oWCfLM
LKf2bR0yWKuWSnjEKFL4jU1FqlPQrFFzR0ntiID0l5Z3Fs8Av/Wt8Fuf9xCFAlPOMMBp7Ghx7pgk
3fuq5iDBVCkorF+kHNCvYJGINyAF9ZXV5VluAs2SuuNps5IVHc0WjQGa4oj1Zrqe0q59GzAKDyDM
wDJ91nZoC3z5NAhy5tajQ4BB1GYwuYhO8B3ZjF2xcizD0WZmSweS12glLFRfWJiSdxSe7wEnUF7b
tm4uA4wAfxDacHXa2a5yb0uO4UrWpktzh0hfTtfgLjOzcUiGxXkQWtiUOaTrxXk1T6Fh8SxMX1xg
cD3V2dAX/Rsg/s6/rqMptXfYoaVdjw1v9gEtS/2mRyHvYitaeFrlFhioHRtWXshPU4XDoX20Axkw
6OK68nMMId3VF8Y68CgDjGE6FVPeSNC1KMh2IqJpGI9BW/crHTUwxakMYfiE9OMEBMlmcF6UNRAz
wuosiGavrJ3C13oSBLJUYbYVw+ui5kt1G6bDGKn/RCSvQW4LmWp8yriq0ZwuEOyMay/DscbNTjSO
vf1+8QAKjE8rBwQJSUIRwmuqkkRgh3Cq8mnlwIwZkUhT2LWEdpf1RDUGPWWIJiURt3pNcV/5+Pt9
kr90Cm3hPaYIzg5wqMpEB+UKINNQmwHypCIetG9BvRtQnMJueLSQ3iWkX9hJOLuuU2II6gzynjoI
1jNILcqPRXddjpVpYzkgtjKk7lU9oWo9046960bhx4TlI6TG3dJCsJ89rWtIXLy4C6NguOEdztcS
d/jENwG2iYyMrdT357cf/pMiECwlkoJGoRACEfrppOrTNV0C0mIIH7OCHFjD3m7sLsuLLnGUTVd2
DMdzysc6Nk3WfX5R9/N7ut8oBf11YTEcQIODzCAn0H0p6jmaHZjaoOt5UYMhQCyLMtqBapw/5qyF
BEJCBcr8Cyz3L2keTBZIq5Ac3iiIKIY3C553aWvt+qECGclWZXqxhEMNslMgTyazsFZ1qRRnVdHx
y4AN7UktrFSg37ssRr1wwTrwzYhVnlPS/4uB7ft9DgK8UCo41PygWigIP1iKurOk6CCgqzIl05Wo
qunK5BbookUGuMH3Ed9byWFnIeKgbwoovoE9PV8EOadR0zjcq0FWkFzlZUv7WE5ZuPt+P4eTwoRD
nY1jEEkRkbDsz/uZh8UYsKkGjNOB2o5AKypXtsmHPgYpA2LD97s73MjQHYF9RChUSKEOIPfVzifV
zHrGugZ/1Kj2U+DRk4bawzyDCLQRaQFOv3TzXoSCwADK8gIcK/n+AHD4lyHAnoKiLgkZlFSjz/ef
DEGPRE8F1IUU8Puuf5O7cglWJgx9BBXIILsEzhEOq8BlLVQLcle8TZeyCUDj6XoQ9LhFIA6iDBQT
D0XFC5flTarSmot25UkRZYoKo02ceho2cTilA4hsHvxH3GWjhhxjIct2ombkkBDncwMCcM1LNaOG
oG2btUGesN6D7/9clmGDh0ALhYQ9Bw0plJgIaNMWSgKhNXEVTO6dyOZQn9ZAZMkFVCKiNgnKaJ63
tvTIX5XjBCBKN+HmDnILCKhQuYHqYGcmCLp+QPBgUSNYedendbWekN6H3jGF380QNMWqaFJ22nHK
rzM5w9WOccaUHSnvVQgeD29GxPaR2OTABshQweChhq43nnqAEvxadp+1U5uutcHipLIOhODQ8/7M
iEJ+RDSHAA5rrIEDpFBmOOl9lKZvapmWwEzyPH+9WL9c82D2EExJCENgZQpVKQL6e3mmbQsBveQD
kBAvgmnZ5mye+0dWhsCiG5n3wc1kaOp3czNAuHc9kyBOtNTgpFmErtYNFfAcqkFJWpGlq2cVSqBU
8WxzYFEFFbBQoNPoTTAZWMsUqjnLNnVZ4He+miBAV7PVUM/7xEdYV0h9MjVhMK019SClunqa0Nbj
EVWnEx+rSHndgXzdy7ntVsOnJ/Q6hE56KNCYpHFjx9WUaS23UNv7tAgcJs2hDG5h0zQw2AU4vonH
asjdlZ9k+9YtxkPxpp1SUJpHudZM8jeEWtg1BkGdYw7G7iL1vq5WaVukUNUPxH1aTOfO1FBbiGoz
X+AohASydGYOTj6ztGk0QwPADqEKuqFKQlA2P+KmINdzVuBQZYKHLEmreilPIG2q/1XYOzj7QHAE
rgIoFPyjF5xFEYaDGU+9hYyKoqW4Jko7DZw+g5riNcwR/JQI0wDFuMsvjOgBgu87iUPniyMObxki
Dv0ToBOHbIKMkB+mYoR6dynBv2cBSMtJA9nt1ff7OQyuGA5wRcCXGJwbgGNz+/fjn84PSlG5JKAe
qjoU5pRioPlgvPuqb1nbt0OmB/wv3N/enT8NK3CWASQ0DB0L+McT4IzH8x5ByQ0HbxqrQhrw17nE
1aNB1Hbb3EhWKVJzSJXLBc4xnaYLbv7wYIYfvz/pv0QcCUdtIninI4TzM3BQ4OBAywhWNFUFFGSX
XMvLaU7HNskm+ihnC0b9/b7+soGgLwZrLBiGAxrwVvXz6eZ9Voc25IualqZ4z1iq/y97Z7IcOY51
6SdiGQeABDf/goOPcs1SKLShKSZOAEESJDE8/X88MrMqI2toq02btVmbxUKhcIW700Hg3nO+czVl
pOH4RrrJMUtmZr79Rjz8988bxygRSJSiVPhZ4vzpjHGpDb1BxLDDNDP30qI5goCXPARhANQkovab
qC1W1n9+VtyQf/l4Qz8koJQQyIxQMpLorx9vI4dYVYFGSbLwO99X6mSJP8ust3wYy5DI+Fub9OYH
bWXwjXrLxvOwY+pDNVG7lB6z07dQdnNYAiGh5x7Gni3GKuUPidiil3FIxE1qIDpmLQiI1xQe8Ydo
Q38pZMUYul+IbjgBNwt9sW1HXYT1tmGiDLuSNG1qTohbU1mEOrUfEd3UlHudN3U32DTh/Eyx/KKX
ypv2LgjNEcjEwO5NkOAUse1ct28yZWJZ8oZMIO+z2EtEtE9+tr0rzmsvH+FvCfgtIqmOC6Sq9Xsa
LtgdVMXceNLSkQQu17B5B3Aw2Ewb0i1rNq9eK+EgX9v3dB7x/eGn5uNFKPcvAi04uyebxf9Q87Ed
bv1FVo99UgdwV51efHFa46pjpWLLCKhnFQKtaKgE/s+hkSHOs9Td1ypyoD0YAUPiRjwTh+13mbZZ
sF3rCPaXQXfenYJt/2R+6jNNPbuMw0r91i3DVfhqU/9OUbHgjYCegRRscXanHTN72nMy5dEA3CYY
th+cR3QALLLVOI8t81WuEuxDN4p2EJJpT5ZinMeVHOQ4WAiPHq0+tc0wJDsr1vRgXB29qbHVr5Th
wC+YF9Px5MmInoe5JnVum4615ZAytZ+769JeAMkd4CKzOG9lhZPJdmQhOTN6m8+qd2DGRk3Pv23V
FKLdjBuj8vqb37SajrSD+jw2+vpRpQxH9Vi3KJN+ezwMGlaf/RaR2Jt2mRm5SaAkvhkqoyJhsRkP
i3VpXPRceZ892CbPBPQLRB3iV+4dtEp/HgJPCgiT3gQxG9XnntqU7rRN9bLjqalE7rt1rS7dAF14
N4tFTSXgDCEurVZ2y7lBbq2g4G68HDQgFvNvVIqbLV7yMCz1uI8Fg5DMLU40qNJj42cz7hEBY+z6
4XZzG7l8jGeZnqU1Zv+f7/x/vu+R0fYxwgN8YIzs719bE2By6WK6KatTiB8ZdMTee5DL6IYvP5/o
d6Lz/rej4jc88ascUbfUze+zsv7+1/95lgJ/fg5y+sc3r6O2/vG3yx8zuv76qOsT/f1heJ7fn/gK
bP7yl39iR/8NHfrbNK9/84+/oKO/AMt/wLc/SdA08HEu/H1W1z/Bo9d5S78McfrTT/1OkAZ/AxSf
hukV9oxijC/4gyBlV0o7uVKchKClxeb8D4IUdGlE8WP02geR2MdZ/TtBSsjfUA5EKfpN4JfX//q/
IUj/UmXguX8SpCnOP4Zl8tcW718QpJHa7F2YmBME+f7/cOTi4v21yPAZsNnkOlUGDCxDyfHrqVu7
pJ5GiOsZqE5VZ6KeHvsg0UcFnzJTIrmJQni9rMdevQ3dUQxhji4luCQ2rrGj1PakFuG/kauXo2Yv
2jEcZ2MGM93HEdUtmSCz+RjHkO2BOr4srg8yh5K4DHhFXvtNi2O1vYCpvfN7m0C/TYKsQyl5n0BU
zwQoNmgYDuwVet58DctqmbqnlU5Vtmze+toop54QzIZfOAI5SQCAPq82rMqgRucADk3D6omhEVNX
tjyuc+UGmVluxh1rNDbexFhYhkN4sPJqKwh9iMYF8JhhPdTJ7iYg8wM3wwaSlMTQ9QOctGKb4PNK
eDsOLmIuMZHshoom3mOfzpK1CqEk8+W8pcTkrZqAM1aGfGH9rJocu7IPD2NcbpJWBPehCt7WYZIZ
D0x8UIRHnyKZprsKLhDQtCXyPuED6nak5ebZEwmYyAZIwRKv+oC6X+RsbYM8jZv5OE5u+w7owG7A
axb/YpmzlyX2+LOAHYnHePK0gK08w8efTyrp7S7ZelewrlvbPNA9YN14Tk+adHOxVdNOJC6HEDfz
LApNAI5J4GzArivwXbkc51nIkgZdoVJH8h6PPnd+C74BeOEjbrS68DxKn8Ya3KIGDpWr0ekvREt5
wXkbH1q4LR9xP13bRZPczR6KrNwEgT5AEu8OALblOXQbzMxOh+eaclmocI72lerCfQueYr+tkURH
s9zOoaR9JgL6ifnbkDXCp5/I1rIcx2N6H3XyPnC4nGk/8bMKrQMcDK2/bHpzHEIIsQtsA78Y4M7w
lX9Fz2kcqrD6yHhr8ia4Zb5ui0ak3gnePBpVj+n3OoWPRIb5vo06k8XaDiWBmphN4YaX53R0Thv/
wSaPgYH+oPpt13Ou8kC8VszTh5+O8BLRB58lVuWR9wHZ97Cmw7vXAqINO32pDCtwZiaFjarDbNw7
gR+KOgi8XJeCWW06UENpvGVxE3DcfBz3Hn01kbdLCDn5Ee5bNcjC+ZHeQyMKszTmj4FFYZ0taDxu
vW1td+1avxCM1iksMT7MbiC6hwnf4Pk6Cnb23aAeWwU1s66TsWi9kd5qpv0cWKEFVgy5azYMXjX1
ComqaSvFvERZt5n+OWhi+0O3gIkkW1BvJuMIgznZ9gmnUxlWSfBYeYO7NVTDvHWkTLjEW+skMBqO
uytO3HScqz4Ahzq7LWvtNu87HtbgrIgsubAPi+qH29qm/S6eCD9FdbBd4H7Kt8TjhwX72jEe1ks8
0ubQQRA5z4P28qQxww/QXibvYTQCBOnW3biOHJc2TH84FAW7qR+LaWmTN+VHHJzq6ufbOheaohCz
7Qj/2JjmPlpElBGv9wsutgo84djcYmgECgksnr5gi2wuvejByMU8p7wle9gmPGvhPu5UsrZlpDdz
MzT+cywasZsZz3nkQ31qpC5s9a21pi1UL0kW1diB0jYcTgy8LSxruD4LTJYi8fynMVVbySAwZItr
n5dRRSVtxx6aVwBwMsa2xuZIfCfD+uF8cmPCfjwKJV97u3UfM4vhjG/kA8UpWC8hWMZjXGJfjc8A
BmqKMiUCfVd5IIomOi1HgF1HN8BMXNp2OzkQZXc6WNOXPuRJHqtY5sDP6B4ZBHqM9DwcKtbbbBqC
ux7yKDDgekXxTw5M8Dhr254V4xR8GCGT3LSJ+gyC6MEHj5FVi/dkg74rvSAB2K1dBMqMuNyfK3uz
uOFUbxgCOtrqEMZT6Zx49d1kjzNbUCJvU/ODRRzQ1pYCgFjntBwkn95SWKAnrHT62c3JVoYriXdy
pvZMBJ10sbV1mk0Bn25ZHfVXAjss+tq2JfUmEK7RMh+23q4SjzHwyttgPY7+7D36m/WzJZ1tUhob
taUv8TQdAhT7WPXTl2BCGCFbgQ43p65ryMMscbPVde+ALm/dctf5NriNAUl90NjRQjjDC/QYnwXf
6kNn6dtA0XpPDtjRFsI+StaP1Wy2gCivdsTOtyhy/awJoENZh4IaFEqLdtKIp8pb64txcYebftuF
+PQvIYNG2voLRexill/lRh6hFoUP8KenV2pxw8Lxz2javXvoQVdfvE+rPHtxP2RJT9ebpRGHaGHs
ISGNRnVIwS1CtSs5+Ks8mGEs65ma3bzO4WmOFPww196sQl1CMJyHFW+4CGc+fDGjX+Vd4EqOjjcD
DCF3MSQt7C0jABuvyikwdki/5gsU6O1MWt3sagLzR8n4xkZBe+Mqy8tpQ5+5bU7kgOdYQYP0VtP6
WOPyFkzPapf4ldkNUYxq23cbf7SEh091aKu7PnAfOgE/a8NBvya4kNkWL/YGen589DsFmbNBowSO
ts09r2I7C4/+HfBqn9nQBgWndH6IV2uLweDctdFMc89RlY8ruNVMExQEbaNsKSEu3/YgB1u+XVrO
H8AluDyGOXc20EOewfgPu7jv9nK28Xeh+0ekVXIUMgUKn0fpD7Lcei8p+oZ1eSzR28BA0YBr1/Fj
lqS9wQmY9ySsX/kykiNNaiiF41STXMCEwcbgMkZNn4MUDF57Z9Xnvo2Bbv1bapLo5Ohh884MTXmB
fgYS86/4JNsSldU8hCweimn3d5CyIgst6grQzgLA8IsR4/5XojKhrsoisKqZxqn9J7SSK4osQs26
4idaOao13Ife2u8g/OmCkHh6iTU2KJqMw+E/85XwhNkRaiRA83/DVw52VMXIZZNFHKDfFIQChPhP
0nIcsUKpkPuw9ds06/vUu0U2xR2HRAZ50HJ61iRCxy8XBAmWhk40I2pKzttMca/NAA/8Khhf1tkf
DnKI9mi0q6T4yWPCuLeHAHtU7iu9W3RaH7Tq+Q9YZzix1qguBo+PT02w9CcNI+gzZaIDOqST+DBs
IvyyGWwLIJ+AsnO3xrfzUH0xEqTTv8I3+WqBnJktTEQpgyA5hhxHWxaqejvVZN4uxuPA+XGUZlGf
dqcRLRMECDCdCipuiTzPd8PNuhvCZPtKyYLy/gp4OqXGE+0s2SMFdk0v/TvKU9k0AHm5tjwb0UQV
zOqurIem/jPvOfrhkIlxeADUhHBL6kxJQPa8dURFWZjMET6CDuBn29TdDZ9HdT+k0p6Xbk7UUSfw
BihK/M/IrSy7UNn+FBiy7sWkND4mB0wZu2DKkFbJAl9C5wtWFx4rNClg+sxtQpP1VS5mwCrHot+D
WfnQYE7PHgteeVPHbyLkITbvQFBQpet6XInTiADMAsdAUNfzB+364A6BDnmsI/OOOFH0QJaV3kXd
qnGfRkuBe6I6ArJI7o0dTDG45hvrr2RO0iow3wM0rd94U3QUfS5AMb39ZE7bauqO2FXZm1xT7zuy
FNg0VuN9aYZ2ysls7bOX8ig3VWzziTJ6WfXs5YI5H3DPur02saihhlfNITBqApZt7pqNZq4LgR+s
DazEBFW9qdrDHJLnyi5v8NLCNfsNYFWWQYPiASnllALb77axKZlv5REGVFvW1jYHieu6pP2QAwTR
ogQi45+GLp2/YpcFzgRb8gh6xXvZAtc/Qp5kN1Ar1Sez+fFOD73dw1xev68U8DUiYhpl+EoouHeN
7bWtcbQkOppOiNrw4yScQrQunBuYdby632wHJATv9RTpAVVt5MIK1BXtC9u3KLGG9odeEB8yBpht
Gw9NSYyqXBFt2NLWsGl+rItwT3XH9XHy9I4zxy5hv1aPQ4OWbI0oP0KejxHM4+Z2RcTiRCTnz9Pa
zTcijRpA2loWEObsvVnWKUtSn70wAgJkQEoqjrzlnoL53QESIjoDimFLg6X9yiKE7wC03shgXHEu
e7wIvaXGJcSZ7LaI7EcZbSV68+a5GfSST8NISuQzZzhX5435VWkBpGdUYL3OyY9lbdH1JDIuN8vD
G7XOcxHK6SFKmvOG8/t1nfsrCjnrHZwSsosmcgYmz5FibIuwBwZM+hWtxVgl5bj2wA2nb4GrXziJ
lz0zVVVCn7tGuszOi5slQ5t3CTt3W/uNwU4O1JlX3qND9eAGr1yCjyol5tjgFM58xt78dvDz1g7f
ST3kntwgYNqvng8Igin/B62etgCU75rAzYMDfoy8s+emR7qg2xm25Na6MMlHvcWlXoMpT+my00af
gfx9UpHJiGGgKcYErJ+6FQp8u/LcfiHdq61dd6hHDjdqczGulg5BCyNeojbFH8AuXGYTp0VAt8Jc
qyE7bzabR75kqALj3GkqikHASe51dBKxdzdUvQD3bqJMLCCcfNUvSH50P6q6+9SwwO6voGGhJ7SB
rO7nHFHN72LebhKO0z2hA2py03jvUGrtqaqQ47QGfU0c6P1i5Llqzfo1WBy9gSeK+3eZk0MKlXpg
m8k8kQLPm9V5hMB70WEk82Ad1D1PNT8CDx5/YGPcjqirpifmJPQKNW45bdK1pErXWJqjK1Aa1uU2
1SUTdNvVAY5WA397J5hVBywBBCXaeMIRY/ULASrfZWMz+IWQ85T5M5U7veI8RBu2FYhHJnerG2os
x6Z9MYCYaRKIUzXXZY+q4GFOepT5w4ZjDzg/mH6OjCplL6JKJWI4QJuDIc27FFdhnfp8G8JzGsDB
rEfxjXWqLkngIVnhIxgGdCr+3C0NgmoBMhFRdRJM1CXvJoR9YamdqqW/SbqBZH0LxWmrZn5fN9N+
nrB9BbzFCzWa5jVQ3axrIl3ybbJYE/6lx4F9ECi/eF3lMBlfqpEl57abv2P3ZKeo4ifEsT+nXoVN
Tkw3tQP0xwS4HlMH9JZp5d1M1ssm4lGswbk5tnx8N1sETBHkO6KDLpdy0KXkuoKdEUkk3DACp+i6
OsixpIZrO0nzpJ3Ci0qT7aJqsNiQcrqXcPDVLSpkViK5uasIOlcbV+ZEwJXuphjH+P9dufjPavH/
7L/L6wwL9f+Apgwf7qr0/ntN+Y+Bs99/zki4Csq//8jvgnL0txTa73Vg9zVch+l3fwjKGIeHsBL+
gcSIDPpxCKn5j5EE+KE4DUFvQFPAvLAw/IegHGJ0C7w18EQJiBfMBfmvBOXrrzX41UamYYpnvw4l
gGWJWMivCq+AvOQPwH2zwIZhaaaOH2rma1S0XOz6inNYX+llwLFwnQxfKEiQjZsKbrt7wrtxt4nV
2y8e+C1AenInhgANmKFvmjRb7kQ07IaKL0VXrz/gj+sCpAigvGZZ8xjBjYI16EQSWPS34aQBvWAj
/qnz+E2A9r+XaxapOt0xhh91EfK4UiP1ujnvM7gMlmE6l58ni/e58r0l95JxKnTaooStWXgvOyl3
UwOzjoTGy/wt8TM5sAfswHd0Mpep4fUBOUqSjdvW3CrwWaUcqHoMEm8DC7KkX8dVyUJQ2x6RoXbI
vg/21nObO6BsiwzirvIdOIi5r/k0VcWEh3/ypxCWHTDEeMikcNs1jsmvMmU7lZ0VjpWw85H2gWU1
olSO7u1oTx4Xj9Xi5w7p3T0Ctlk12+FY+6a+IG5kukPv/OTWi0fygg0OqXy28fe0RlVEieNZvFGV
jT6+Emn1gc7/7YrD5GmNHmxEPZWFAgJEW83RmSCxAD1yqzI/hJhBo34sox5fjYEn8FbxAZBwXlBH
ufFs+XjCr8343HSIlE5NNz5EGhEsy9hNncxhziBjbEy8e773HVFxXfh9qL7B9gsYoq7MHdpO6GId
VbJHhRq+X6esJuWAiB7Lq972uKDsuZFQa+6nYSFmZwQ0jByn2bMaEpoHLnqhkE2KzbjzyOdE7pwE
1wRcCm+pA2BlK4Fwyuivae4qz12QM//utnQoaBtmXhVemmTS2agqdfK8py52l8SIk170Wkw8+MQq
8liNK8gYP07QtEO7U5ze8GS5xiJmlscuQOHl6FoiGWVPpKnwscQCKQfmnfoGC7JCLngXqfRQN4gS
4TqXbUPeeU++x3G3i33Ez5m3vcQUX+hqgdwxIDthR0w2UK37oYLmbo2CTzaOYZEEWM7tEr0jjRkU
yrV3voiPWqVohgWCHROL8CpjxLiU5M91Qs5hBxkcohmSHmiME9ZeNqlfG9rdbjOSPlMavCMP+6wg
GWGpvPlCYZH1jczDYaRIh3P5IHuUDGIbX1PVfIsn6G992vsIGTUiw1wORKU5uDgC4zknnWUXhK2D
8idtXCVemiGCxQ+m7aFSh/VYbuGs0UF69nEKPQ7r1js1AxqkCqzYsVYyY6PC/Tlf8XfjhZDxfIR1
EZ0WVla7BGd8McnQHW3rkX0Ua40TEgM/TLQiQgNtm4PQzpLJJIBE6XwLh56XMfircl4J1JRxfQLN
cfWr/LuaI7XBaYlfN4QNCNF4wAZvAYuOxoXhfe/GYzs1a85ninA3UeNttKSaguCZntapQWZU+7Jg
qm7zeBxe0eNcJPOacqABAoFMt1GpR4xEQDhg2vnSfRDS9oWccLJjAIN/bD3IPdbXn9akuidY4hG2
vXJNcaAH63wBjAe/x5iXVI4fZvWfWtyxoRjOAgIaKsEtyTuCl9d7QZivkOqzRc20WMlwtsaKJ3AU
FvMOIrIjZG4ynbLvNWcXRDUj9BJYzcjAyI8I0SWMLsEokYj4e7uq9bDCshHgHzt24+wMnVTVn7C/
tuemp+82gpUXr6OXm3QT+2Aye+Pbt0RolacMS4bIDruG6B91YF8amQZXJRwx30gix7bBmUmgWmLW
Cj/4pEoyRcnRoS4rGa2HTF+tstoJ8GaWtrd9Qh7XSoV56yqWoV1Eo++MLTnq611D6FB4M6bJQCiX
BxtEtsQch2+T6T5Hy1Q9p86HjLy8gYf3kTWGU6d7BDGQbPkOLgIaIRIij1GKOnfqsPOD14Ei6ab9
tFpojQwCnNPIf06xATU3sSSLYwGdpN2eFGKumfMhwKwAAzHi4RUQfFMihI9cfsohJoBsve1q2BYA
vcIzpQ0mAYD+vYcBdDOE/j5Ohs+enBA9o+nBX83HauXBYMuD/iuRjhyrb/GAuxqAaFt4yjvUJsaA
GP+FdrjXVrJ82ToJxd4n3yd/cHcShg4d+3MYkukYa2h7iMPE9w4VNDY3fufS4cLwVAahhdwkEVSC
1CQ77JFV2cwIlyGJNBRqixCoZNXd5BSWGOErXLH1kAo8p2SsPQasm3exwSdZ1cg3tQy8PwIAuHmx
4c4UyW2DBEbmKS53XoNJHemAcDdGnbzOPjihKEXY0F1nB8yrASlhl+ksJgvR06Zfo2Vw95Uvb3of
RQWHiwF5BInJ1A3feJxC6lNV3pop2OM649nEeKNXvAAu8QLotMJZ5ni3VG4Qbwc0GgridAL7IV/t
/CVgtgO4UX8zDo+Mr7cQp3iKqgabRVKMcAC7Uu9iDJXYD1NdHYw3d4d2GOLjwq26HaauPcEifE54
B+ki2t6QltpOJB3Yfhm13RkX1XkAJgerrK93mOKC9aba9bxwt/RA0dYZ0SpjdlWD034GDPCwRrjw
3K9szuOxy2eBftD30m+tW28bPmNC0Xaot/auxsSAbIMK8al1GLfiwZCMLfWPYHPuV3DLmQc8p2kh
bEUaeSNFHjHHp1iaFBmJqALDTsDRNuKLRKSzDMPJ7DALAgG5VsSFtpuGlGNegGZeqFy+JNt8sV3/
BPnnjMoAt9w8eXHhT7zLW0+S8+ZddYAW5ZdOlzcMXGgzXzYNZsE4hhVkLIL4EZo900l+CALxGWUU
cnHQ+XFT+9Xd2GLvUc3K9m72f0g/8M7E+R8CDAD4pNrs687qcqRhEU71ZaM4ERN4Ej9Sly75vPka
dlZ3rgL+FWkiTDXiMRJqpEJXjrE6BJODjkmFeQXINGHOAZsnRIchbvuj98o0dpdqCpEfoPYHkv0/
pgXFJh+9Yd83fXjRjqV5ik5tR5FBRzJq7F6qYfXysDJh2U99e9pS6K4zXmLeOXh7IKsxpCKGOo8i
sz5sLbJtPlsKwaJPG1Kgh//fZP1si/7llMR/dEzkynT+xybrl8GT1ybr9x/5vcmi+GUiMZYwbH80
U/i3vzdZ6KQw+R1NFgloyCI0Un/0WOHffNA8YCvDFENl0Xz9gewEf4tiQJcM6X9ANmjL/oCSfoGq
MN/u97//eeYbYNi/NlgxxezGIMFvbooDhqzCrw0WctAWdbpHMpKgCTHL8NoDob+12/oFOfT0xqYO
BOCK8RVti2NqCq5SU8yfWzBKuSFJfw0ZS2SRsA26hukCNKB/g1vy3UuaFnQn7gNKMKfDgkzLkmC+
aaZlKEFgVqgyJxjjDSM7SmpM/RHKOxqkS2GrtIh/IhWQIV1xgsw/56bZBuizROd25eMjQ6j4doWN
96zarjsqjpsS0d8fzCyIp0kAavGEYA9+KZIugxYE+Vaj0rd1gdk2B8f4mJuw8jEqr5N4nwLOPZCh
wrd4XmxMt16XfO9xCBTcJ7cAW/Y9McG9rVpy9FVTZyqpYc7O3phPUxjD4x32TI9fxZZipA+blkx3
UwyZM+WfpBc/+qm877ooOk1ol657aZ1DH+mzuEZMgmMeT9ajUNKyealFh76saUzhOFoHNkafSdwe
kCv+Kj2D866fF0Qf7JpTXwzZgI4ZkRLxssxhlWkmXzAj5jNA1edtTZ/7YQlytvUfxC6YZTQ7YAkK
2X6/D/KQs+aSJBxXxPRxVi9dKbyhWNfhHNn2LQWE6mH0glwpdr0ONNKGpmmeffHQWoR4kNSvcywL
P/OeYpybnpe1AEv2wIFQK2/jTbgG77OwT8E0f/I5QYU1Nu8Cih6kfVzAZgjQDtQ3CDtjPgFPZcEn
F16cRw7zVUdHKEWfKhHo+6gd+sIPkCjXvbxFUguM8dTOGDO2cEx/gzXeBjwsuQ8/BR/ZE+Z3jM+u
j0I4R7XOPCr2KiDFYptlj9sKchjDbq3NM6whfliT5WOSPssHSPYYKTdffP55CeGVotCbZvaV6+A7
BMcSR957HI4FrZZiCsNXHfr5TFvYCgJbtcYiWNbUv8dp9TaEYt61i09HCI1+8Dwi9Fu6wcZnMq7b
FzFplXGxjlBYG1FiXBQ6q3uk/LwShj0FHbTMiIcu94kKFRLdKB8XHAzbZr/Hdfq9h4V+M036m8KE
mb0HuyWPXLwdpd4+N8tkUAJTT4ABi8a7Drn1u6YhkJg32FGNH6D2mTfUHYk+ozsOMkwrOWEmzi1m
JfQwnwcfZEqfFFAKnyuARWVV9+IcgBDG2AOImyxXXXqZBvK++s23aEQl1DM5IWXjy1dBJb0ornvU
SRiJUIsGaA04l1R5a+6HkEhw0zf3qDtYXg/mAXp4jaw+7OA4XJ8Aio2Y6eXQK0j/HeFWzDMaAajB
HMLgJQZxte/NS2CafRBh1AIj31vki45s7Z6rhAZFvaJ9SQ3f9u2kEJ7pkqBYdfgJPG+UY9SORrCV
PiKvupML3dXDfJ4ht+8J+VQzWsC9yQfLjn6vH2L013hJaHiFu7bdtUEW242YlOGCo0vvaaW7wmO4
qknE5300WFFEofaPlPTD3nL/ET5ZAuauslfihUGE6tujCJCqJXy8xRffeqBdWboaZHbjW93FVWFS
zwdijmEKor/A2ysSbvwycRi5Nkv0tmEjPicU9cTG8KPA4ac9NlNSiqGdSwVJunAoAXdjHKMjjtAp
iE19sZipgitv1j2GiwSwo6EWkMCt+9YQdfAQL8qMB+unArnzrCX0tIwtUKKJ7cwRU4N0MSX9lXzv
0l0DsvC+rvnRWwFYx/IxRGoas9EUxojE7fyF8X58hmNJzx43Lz/38gRoI+Cx+HHu6waTcvB0wD8w
OQblZpVsdebm9BvWLAaTbahv5xQl+E+t2QBszCSap5Z1MOcH8/S/7J1Zb91G2q1/EQOSRRaLt3ue
tCVtybKlG8J2ZM4zWRx+/XloJ18Sp7uDvjk4B/iAbjSQtGVtbrJY9a61ntV5xTsnmlM5QuEwRXHt
7JylRMAHURHmIZxOX0OpH2eMPNtm0P0WVRk3v8WZBss6RA83LPdyHjEciFeORuY2h2S3kVo/xSGJ
sLrzwnUPWvEyFejbWcJ8kfFXdefXpd5Yfh8QFodIhqtj5gjDWzCSzFE6ftHvJ0YvwKBAZpZRh5GE
67TP8rumrp9a2YDrq9svvtu2+9pCLAUos9WCg5+dWAT7xQsqTbiSTb2FHsjMvwntNU88FnPzxn1F
KMnzHmwigDpS7aXIOrUbbYZwuiPPxoz265T7lwyNDSGtPhk+JKkMP4kLKY+zhfkO16vloeoewwbO
XArdZzfMKd9/EquVb3m7GEX9YJQAN5sg5wgGE2VdSBmfQ0duCIZttZmYm2pIm63tBu0dLo1Tbjj2
Jq/qNfgx88ZeGA8MF2OjGoe1ykODmScvPueqSzfejD7XQuLYz4XPR60m9rjSMOSucpNN41TWdhjj
+6zXB8vopl059NFeu+m8z0Ze/dESBZCkINaFF7xUCZfQL/t40xjYNLGezmsl4+SYMBz82CajfS1G
Lq4n2CozlLvL8vIDwvKvvYWmI/uY0gbG6f/XjOr/vyoPgvw76YB/rzz8T/ngHxvp3/7Mb7tim40s
SQ2fw6blAXbgp/2gIftoCB49CuxvPeHiFUKU+H1bTE+JZ/PP+beCXfmiV/y+MabWmm5YWOWkbtlN
8/P+i53x34P+C11ggTW7NjG2vwWIS1RW3AALXWCI8ETKVB0GE8uP11ZPY5u/l0A8Vn2FiufgIV67
0oYOgp+okOGHutFvJVLlWhtK3eFIJy8RS7kPLOdbkI2MfCZCO0zUxB7bXbsRcciSIfp2M8noMbf8
pz9d+H+xzf85iUzyb0mSk7sGW8CV+Smt1RNOdqzenjnKupy8F/FcaDBhlXB502mRrLHPJ2cVGNk/
RNntnwMjpMOoGsedQ9841/HnTEAUwMvJsA2tPBOpU7xG9RQDd/IJ3YfQJBIIiF40DEcPAs3BB4ew
zoOGqFSN+4SXnyCw6xmHyQPcSXbYZMMC9cgPHTw/pWIAyBjebwXTUFJLqz5GY6h8gjT/+fqB9vvp
mMTHYEBGtYfPHtHkv389JhWK2XbR45oCUvgUNI7aZnI8te30dRoViOai3vlyfPEjF81DPRvoyuuh
za42unoQms3GNUrGmtYHJ2iaNUsmG+fYz/fJ4FZsTBIOICngCu3JcqvqoGEiFuttQOB6VRkku0lK
khZOIpCYSS8PKnDl1kkt3iET8xjGDjNTSsT0sbOYzKuEHYlbf8uTMt0Ume/sitzPV72bGauw5Eg1
g+5HQXL3Xaq+Sa2I3boBYWrCS+CsFCOG1tkraDIrR2l22HAyV4bRI74YRrstJh2A5BH81u1oP+gS
mFIXsUiXTrMtWlduxCgvTWy+ZVI8lOUAQrgDR+xBbF6BNsxY+9dD7XerTnqvjDXJLJpFe0qFUR3S
CqhlEacmAOXB3hL7AKmE8MQMXLpn04su45RWB22FwYNrpgVGHivdx3kyw9OcYwZQ83xWyprXTIps
HHSYLHXXmPssruV+yYMeBiN8MEaS1OWo301E91Kg6McwJ1aGLp55Ms582SXvOIWyEYh+BU2rApGX
Y5p3jOko4+CObbTc2rrpHuZKD5uSs+hF1AyKlSXu0qCK90kNTyJ1wvPYRMzHh6J87sFBQWD+grYe
bawsPbh9SNQk4XHwGyfY/efb9js7/c8hXG5VeOGWYCvPYumbPyVgp9zED1S2DJA1QChwe1+gFD1V
pX7M4KSBMVI7smbkKKvYXTFVxvCuuBA1CqEIGn+Nq+U8zO6rKdyDMbOBDIaTs4Tq7MbYqUmhb5j3
SdisJZIHyRgPFScXj3k67gD16X/4ON8J9H/9OAsiBFUZzK3LB1vWmj+FXU2PbyB3iTeMxYTzcZY4
H0XmEZ7Rt2aIVsTQvE0dfiI0uHHG0UGbGZKjo8pt27OrDUGJrjyNBYiV/9p5HAly2Z907D9n9bCW
jc/s2MGsjYl4o6zwEJri0df1oas7sQZUfrNS71gFTPtqabHznluCvcW3UCrcPab5RRf9ISBOj/hH
qn8YgvuZmeY+Yw74w+7AXuBfz23UUhVQ/XwtQEibJu2clKUt6vyfrwVTFnRKGZurwCnfC5XNu8Bi
mMIuc0v68sLU9w0g4nNiSuJHTlpiMCoXA4nxMFvVnW3qK6L5bfD8R1sEH8ww83dtnnMHY//IyeDu
lIRDGecGFjfufaJJNodSp0GXnF7bkudoNXSdOR1kZjawUdm9usunlqOoj6oTzVfPad/hWPm48SVb
Nw1rgGEmv15u109JNgZs4KyZAcUciU0hIcF1iml4x5iKJZQjkdmXaHp5ob+SOxMc/4lyD0nkMThw
2o07es5VmO64iWAXE5QSe8hx4AHbeI1de9sm/QunyHItMueDF/TB1o8qDt5Jaq8rTFD4mFOGVV14
7zfMolj4x/s+nW4Mt7x1ioSAxjdcQ1s94td80J71DthPX/MOc7U9hhNqIe9+lNBrA3ToXJH/3vWE
+NGPHeT/0BlI8bBsTiUvVSeezJ2sRnM1teNXrM4EmYpKEwgUYi3GjAxH2F7iIbvxgcYLwWrc3os3
xwcgu8r70G+46eNj7Cf6dYrRGExvLh89SLpnd7hOU6JWhi10vSIIcMxwd64C18WKXVS3uKtYYJcx
lG5K+DoRvuGVN5hgqTJ4r31FWsWtmuY9MJ1HMys/WHn0OmmT7AAfPuRuWrvDfMZ8zR5lpAYgLdJD
MQyfYcrtiRM8V+73o1zAdt1KbIwMFpHdFma6g907lunEwGZ8rBpm423T6te5tAf4ial1Qr7mEfZ6
YjlDHRynlHl4zW+1wis3nrWJmy8IKvOelHF9B4t4QtaLoWvPsHGwc7zmg+qjTR7XjCFqU++hjqCQ
KXcrXA6wEAWIbocSg2n3RjzmrU478BEq+bUvHcx9EcEygoAJKMbyOrWTfcyAWWgUi9ZlncgJ8lT5
IdBix0ivPkiWxUNkyq/cxBBJUvyc63FEDl1VBfEplhHMZcHniWTwofaxCjuj+62P9JPTBLBmq9bf
unPqIZbN3JD1oK+mFWOKD1V6wud9TyyN05jg5o9KVtOhbOxrCTzlKZ/ReHMXyylnoAiuCCaI3lou
mq6bS5j6y0FtcaQ7TFvWKeS7R47NPRbGJ9tvEcBSJqGM6Ox4NWOL20C/YQmtB4HCMH/Q0wg6hKAb
6a7uMtRYs8cQLKjdpcg7ibfW2IY2ssD85eKPZZir571OrTvbaK11WTVvxsDiKjqbzz9Ou6KHOx4J
jGpeJ+ezLKpLwx7lCdzENZgrhSnf0ttSZcEjsO904SKWn4NFEY4Ldg6hHp1VaVv3etGOa4efaCRK
XmQ4EVKSoGOngCvujOHGxf8KE3cstoFOAagD2ZRujivDfoq85jM9AyeL/P86MEJ1HyZsgCDFGuQ7
UnNnT1zoGVXcduZmV8CrXm4o+ii+q+c2sSjGh8VN4NE46hrDnRN22FqSX53vIjwU+OoqW795xN9p
P3go0g/MsYt15cQYKnrwyxCNn2an7Y9mRPjISI1PRifhW/txeHI9r+FyjwmhLKLzhQi9u6njAMD9
6tjnqdXZpjYxzZNuAbobLyomDvctchQjuSZYD1765AI4NAZAOpWDD9wsXofavZmiF9eyy412JUZi
VPDIp63DfB9dcAajM3HvBGPT7waNl1n15sHC57h3fJZVyF7Jm4MP+uiOOfvT0kguIayMTaMH/zyO
6RCvE9betQjn+KzK9Fl6AC6KMB3RZ/UeiEK6c2vnDXbOxeiBjc/+WAyrJOv0yRvjj0USwihKTPda
TWW5sUqboI7JzDWOmeoUtb8eqgZz+igCXLzNw6wYdZQdDkze392RYK1intzi4rK/geD4Fnlt+OCl
iM58s7rZwtHD21lZIcE5TChOr8V9Cy8tXiEEg9Gf7Pm9iZk1B4ZHY4rVdRc/lPFn8MCbuh31SvcD
Jh/Dx7MSIQCWfXLwWxzFBMPuSKxg9ByxZsu8O1otqMZgUl/xCfv7qJtPbVJ1W6tJpufU8DfKNaZt
x67SbTx9EWn7lucv1NLChWP/t+4gM6+rLkeFV/kmmNOHkqu7Kpv4HvjusQL0Nohu3vW9N66ZMKsC
Mg1b7Zpp2wOVD8a69pZZXpLxWPI9Vxun5XyZwZ9fSYXzgrBtsXFi8shVORxC1tQHcNSXqXTGm+nM
0c6W4s008dSxyJUn1iBrNUXK+AS6lROZaIJz3ObnhjAr0z1XrbOUAo1q4uq7bfIamyxyKaTHE/h1
zPR2ONXLvV8fOLJ8mGW2B3f5UJjgQTVv+b0LZ+tzAXZybebYdoKp32uL5CkMQpMbCEhsYVZ8CWa0
VAfg0HX645jE7QV7rn+nVOus6aiZT13dvEV9jOWFYzYEaR/pKRbRM06cj6OxkV6EjaPSMIz0bJ0K
y+0w9JQf2BPoheiJz7xX5VotW97I/cxWDWOr8By9D7nVeNKm9kbHQPfahGyWXCucN/wL4hOTx2C3
csyj5yXfsjr7GFQwchsaIe7qBDyEmYc3BKp03wYGmkBX+9Oz5XguP1zPax4ftepTjO6rtHKGrQxB
NSvJo0ivib/OBg5bfYKPgTvnJXect9zI9DUUMyk4WTy0jENerIGgp6wwIocLUb4c8g/cjM1HfPPt
SjO5PYPiMgGBpUFxTkfXeS25heeWsb6RmNgZjZQXGo/iCpZghACCXtwaALJMr/wq55a/OEYRW5HE
s2sGs/Pesqf4STa2Cyk3wnEFvgyKfuK/A3rRz3PincmJoLo5GMxak/VQzdkn+NLVLeDZyIBdHZJA
r52SZ8qErEUuJr1YPg844Lvh3io8ZzcX2a3sDe+UaVasxmpijD28XEnL5Fd3ZlcIgBe3T+NMX79L
54sjqSuYH0d2RulL1COJ9YZ1DcEsFizZVXLgCFGsEjwA70XTfUl4J35Mx8Jdzl4J0feqYeGPZfYe
a/t+IK+EtQs7mFBaIoXVO0DRMIk166HOuseqJkYnRyKwjL4vluE5J2YUZ11MGUC1IXte4mAVxyfi
6BEuxZmTXKBBo00eHk2Wun6nU0B3+NFRBMDqQY2V5E5i/Ax560Y3ZxRkfHrTP+kIW08RDvamDy3j
iPHXPfgNqxKvY6LAgTnsmyWL4EZdBp1gOpHfY37MGOGc9Ho8Nx6P3oh8sxoVsY985BA35Qy2jXpb
lyevEPHJHJ0LAVFuGZvSnqvQX0KuWN6wnyZcTAzGRIwqh+xbbCbV1sJchiZjGNY9BGtzD9V++mZz
RL4YpV08EnxgPxC0ncE8m8WU09R4dQLIwCtXF7ju02k0QMKUzWNr4fdbBQHFA0QvCpjWLmVWg7Vo
ZyF0taM3Kn0tA0NuY5+Rfe/ik4dPAJjdnpxHQRYRKckBus40g0socL9PgSK6nO56wVSB8or5Q4VV
+UsR6W8MHO3T8nNXcox/zYqeYKXDfKJy6ZxBTxp3WoCMbgjjH4rajcnLuVxUt6PgKXe99MxaWQtK
O0pu/lyHzZMZ+c5THQnnOcuIL8fYrPYMbOZDCmthk3rzJiIleYoN7pZePxREQ9KclCyNK/R8GOSA
c4N46ty9lD18V0WVQhxBQJAk08kd11/aKslPVWtvYqd110TOFdIY03rTYYJTIfmYAREoG/8s3VYP
qN9sfYwuf8xrUfOCzosHXrbVq6VtFtiwsDmyxSZemAEBb+XXOIhXtiZg7mJhejCrrIKAi/3WDD0g
4gsi2nYxPnK6uoWY7LYNSD2sztOzHzDzjAzZvxRzfOBS43ZusZ9a7DpElqLrz9k745H0o6bc7YEr
pkAY2HAwivAhjG3aociNE5Wo8d/Wjte1e/gOJDphGt4Hk11+iq34e9Nad2gb/3nUAMWl2be7ZGjJ
q4DMPajBC1jR6eCQifmV2ZDeNV1JYMUS4YpGsFuZWJcqxMzc++Gn0e+/1X10gvVztG2KBagE2fd5
+ERB01Es1tkpteM7jmTfhjC6dV14k+w+a7I3lVGfstn+AsDc46ovwxwZXxeoOQ0bHR5AqsvAH+GS
QFnJZLI1e7PbI8PZJ7NaKIzg00XReitjkeFm7PNcp2Dj1uJDaBQJcyaOsKO4CwLfXFllyQ4pi+4y
337RQYilot9XAn8qN+4tszjjhPVw71Maw5MCcRaIFgnbaqOLLy2sqLXrVEQdDSoL/JCAeBJvpjb8
xgxuo4fM2ddGUPzD2GEZvP9t6sCw2FSmsBiSyp+mDgjLlaJWDbRvOF3sNt5aPXMkKBY2yNBy2Fle
vM9j59c4qMRKI7THVloRl8QU25DBWQdCPJIwfwJ68OX7rOt/ZZh/8iahnfAt/HsZ5qe64T/EGOfH
n/whxni/0CBO2APBg//BssOo8PdqSoJ/i3ogYegJIhiIC7+LMe4vhDPIx6LGKNORin/1uxhDNeVv
gRLne3bkv5Fi/J+GXabFudv3JBFQEirceD/ddmRwcdhXNAL4ss82VCrybgkH5rBMXQGBQU3zMQQq
t1P7KEKWGW3vIXWG57lUkigabsskc7utkOrXvKKNjADcR73URNEpqTfNWPinKNacNJeEBu0Y+KQx
mqzirjNuYT1TTONV4W6q5NvcUerl4G0+wVLJ76amxeZT+Nl64IAG4gsbU6VquD0OwmOT3sKibbAA
yuxgT9WubzFqkGm4B6NA1xB81W0fiPa6JM2Gwfsg1dTRIdd+gRNaHrvEcPfkwYoTUD0iD5WvH8I8
dQ+A/c0TI7Y7MyVc11GAeGcpRj5pNHygEOcQ5KDrPcmUBfj4bR7wviYFVoqCRAmWf6bq5C5NIr0B
mJvMOXk05uztWT/xO4QfBjO3rm7akyZ1+3qdMdy0e3da0av2Ieh5GzTsRw6qW15H2KbXBksW08IW
eEU2mNuWOibTnp8jYcA/ESuzx7Rgk2Ph87pvlZMmD7NYCBU2aVg3RPJSei1zyBspP3cVM1rGgNx+
KXndmNBaNtRmCLpuMA+U7In4MziPAl3lO3pR6K6K1M4cOMer1noxRFoQoO4+1Z2+1nLwvuKftPn1
+6fUUWhJnXyHZVevbEbzO61Lkz0Zye4+jKxTmWAK5Vzvn0qjxanp89mGLPDhoWBOhjQSbOyIWV4p
p89QUJeUwDyRx8AIPdpVTgiwhAZSEY6NG2ZmqibtR38FRWrVYW7CbsNw4hVIF56IygNpDX6fkHBe
0TlZsCWNEG6mJYFgDVAkZM60JvCoS/ujIcYf2Kb5CcUNJZnCdWZxhRRMyJd8QkTwq5GVOOJNYPiE
tmOp9KYPpLX+XhvTdIW7rzIO3PmcGRsSe2zXOIqvE/iCa5Up7wC1pN23jXj3AotPM8mbPwusGa2D
ramyCOkb2IsY8IJH8TnIm7V6100xbklovRRdYX0O/Qh1A9Y7RrOec9+5Gr36sSRbusrgHa5ngzu4
tifvnlTnXRjBlDXHnNEEacnt5Cy0pMF7H6boPeGirXQmrA2q/sT3RYx3PUeUkPJZh2eAeshkgtOB
bpeWkSRUB38y8U5bMWMaGtJWikKrjaqYxrg2HTY2B8VmbmBbOFb6ZEOv3PpD1K55i2cbsBrdLo6s
YZdIMZ5nl0WhgLW9H8JE7aqkn4/pnJj3U55MmGh0fIpbHMeKZ5i+13yjEc/uqVbidQj4b/dH/43R
90Skw5ICBcuCdUIElkHPHLMlm+TExKUvXQwNU35hWCVXQo5Ecpt8+IhlJ93kvbv1a6tmCyAm9u/W
IpzSiuMN5dUSsmNKbno3IPE9zzOluWFZh1AduuETYijJABRLQCm5tWurjrqxDnYDK2C2GUcjOuJh
4ruk3W+TFby9h7i+Y6c9k8N3eVK16ZOSKfOrTYZiR7zc3fz3r+t/y+77iyUCAiD/+TmK+Zf/y7/9
Qf8vQgDx2P5nCODnOS7/gg388Sd+M004v7DIIaZLC3EPvBZC9I/3tAUa0KHogfAMnEGHyOQf72n7
F5JXvKRNz+bU+D3K+ft72vzFAyWINmi6Fn/SFf+NaeLn7aEFOdlT3I5MSR3b/Xl7mNJJXYEEpz6D
cQMtVVm4tUdktopQGEexSr/8aSfzL3wNf3MXLH8h5mi8I0D2LHYIf1XBxqin0HayCQ9icNjOy5ve
ijD+NR0NYBHoW1JcQbNeIOyO4eDjIGrhrL3EfbL7BoNBHuab0iy7dVj2pzo1kE1gO6zAtwIulzUd
H94yUOpIzjMSqFaAfwgemF76Dxvr5ff8s5rH5wDMbMIx5Pot7u6/fg4xer7LFMGCVjpD4rNnm1ZK
p9rQf6eO//ma4ZD++1/G3gwu84JMtOjh+etf5pE+ikvctqja0boLIezMTXIuTKkAFIHjhyRQEPW0
nsm+UzoZMaKb+1qeomB6pFLV2bYO2Y4ycg6gbIxL5lC5TDPYNG6Fr2+F8mlp7acjrxiK9Ear2Eoq
rL5QpJyRmhqBiSWhi8lh4HCQNR9s0Z0KfChwJjhyIlzQ3hXjLQ+MqV1BjWX4hmyXSo61cWlK9gbz
xVYpgvmgmPkrta/p/rFKvuYpxO88w84x3Im9nc2MC3qTm7w2pWZ4znmYsXdrrpx2GtdYFfuH3Kha
HBWXAERUVZtfzbBpznGV4zNsu30CQG8MOxy0esdBZ1gplRzn1DggpN26sX7CO/RhSIc32zbe3BI7
LvrCjDW5mYHF4Z/aMtnLXlOGwk89/p8NDRPmFjf1x9QpMT6SYBuBj+HXrCe+78WvGPPaL3P8yDYq
IqYM/Wi25Ve6NzXXIfJ2nqcGZBZhQFEoH9Dn3/HMPOHRYz/A7hHR2YV15FJ13i5uSlEO6UnnaOO2
h4Cbx8z4NtNCHuxN0mLpEvnLDKoZqXdqV9hZ0h3UmPsm9G2oe914jesEudMekr3dgRGJzfC+Sgy9
mrUjj4HS1o0qgmuWq0tqm8E+E0G0zSH9PZg9j0u72KPKqaMRYEq9sx+XzS4fVfReq74+AmrouTfy
+WTMcKo6hgw1L9R8vLh66HdwaYCsZFw7Iswjoor7UI2TTagutHZxmIf3TlXXG2YAwaaL/ZcBtyVa
GBbeXnDAFMUbMna0Zw/bY7zqynWMYPkcNhElxo16DdMyxNpO/3CfZHsufPVg1419UYI4Ul45jwO1
BjwQItuFMkf79PFMkG/81lHg5zTIImCmYZKF5ptitnupCgp5ozQtV3qowoP0wru0JzNUWfBMCGvL
fR36wUbVhd4WTprtWBjZ3RETvI8HYJSJAW4hJxELWQ2vkD/lb31RWDs7bYxjXTrpyzhABPGiik1Z
mhdqE7sRzZBB4W8rL2yO3BDFoZrclzAvgMir4Oa4I4UxHOyulNq1ZI9S+ymPaBeehdsQsvBNPC1w
J6qkPFiT+kSmOvxMbY2Tb9Jmqg+uYY1UySJXNtABH4Gpmpt6zOL3zE/mu0TXzlY1on6SdbRHVECC
LoljxYwo67gnfa2fskJ4z25PmdFsut+kYyZfCsrVTlFjU26RERhQyOCoyU66T3CTf4jp/AbaQvCx
xAZ47gdSnCHCqG3I1wHK/L4LImsjEtPbU+TA9JeYdf9RJZWi87y2aNRLJHChelxoqcYgjqbk13dp
+agXRGb7ViJBbuPWtH4Nq6Uf0bZiErA2D4QmUB44RFy6+V2V1aMVOXotmhKnAXoUZUvlsXTRWnMI
IY8qH0sCsLAfGb2zUy+Kk5cyQDV75a9GJwC5yOQSepTnnStjkOBW8ltit8E5Y0H66AwJ0ZoQ7OYY
ymYf1Qko02b60AKmpL2iPMcIqOse+xanA4t4MA2+K4uXw6FPOAMpA/9bI9Q3zLBvpBNesygWZ2pV
Iswf2lnVvvcgKCvEvi9eHGrrQVBbNPFWdXNGoEv7tQUvfD0saTLT9RDfmPNv7YZJu9nI54TmhYlE
DBnLBNoVcTOxmbhT+OGBR0HkzHYwbDVBYr9lFjS1nbxv+5JIdT9vnEZAeZK7Wkvcv6PNxpotAavT
bH5qYoHURE4zMUdAXMh4ou7uSzXeiR5+qoUqLqjZI5lSd+TkikRTBBuX+sLA9953wvIu5CsfagSM
Rtjlmzv32XbOof1wKsN3HFDt9TrJCv9/Jepm5XFULPOk535IslVDcfvWGkmS4CLPzzElcXsPMY3l
ZiY0a4hkU1g0nXZh2J79Ri2Dxy7Zp0lQHIiSgIO3OQT5U3jXA/vCYqO8i6647XOTdS3Bsz+3mXMx
A+/d8BF3tGSg70BPAmJTvE7FUmc/ddreWHKICaw4yRWMVgTlkjwf/Ktky6Gl2QQFIItasEazTDHg
G8DHpd30ecjUr3UdxbvJXXqEYzrHpdGd+6aT216W/T613XvggK9zmnfbAWmWQ0zhXe188La57/Aq
NPdujGWIRvujNQ/GjkR2cxAjPbX5zIGLEG6zkg7m7Ml1kptXxCYsmMZP7lQQlHSBxN61aIJ2nVb+
V1lQFUhssT9l8TYYmnfORIqvxROsdrZ1TRzsrD2zd15vRbFZEA9bU2kCJn23jifGI3Of41zhDE0f
j7seAC3tpBu/j337BSjANl5GGuRl+3Nf2dFTN2j30tqCuERgHPsw+2RWi6lmgU2GBokXhDBrV1Jc
Q12pPNFGcg9nnzBECYrZDAcqh/Kw24aNF+4dWzP6rnkDTlHgbqIIwRrwFZQlCH1sDSUH89R916Rw
mNeaSSmxDFkkF7y03Ks5Hw++N017jdP0KGekvsIu8FA0TzqIDx5kduwe7s6Hmp+leXz1sd0bGCyS
qV0woYpkvelNHVuZvj9VNttPWpZfE2dMdjhwwwtIDh7O72Ydhwx6rciVAnLwylseCZhMXBfoSfDa
FsMPBRAMo4drEY3BGctU+Tgu/qBocQrBjD5m381DavERpU0PmGKiGCLNy/Eiu+TW1TUcyqDbVYsT
CbOGviSLO2nEpuQufiX8k+bOyphwOQtOwpnq4SPmJuO1W7xOljU2O136/dnCCBUtjiixeKMoDqe+
S+Iy6zFOKQxUhqUewdleaR0tjjKKvHUfDTcYVON9sPiv4ikO75PFk9WRv2duV60Julgrzc6Ouhke
sNZtXoiVIBDh8DJE/S31osPohxiaa3Pc+NHoXOXiDNOLR0wvbjF38Y2JxUE2L14yq1z2RYu/rAri
YDH/CYgxyt4wRMeIli6eNBWzjUCSbLcYuL2VtXjXFKLTXoT1u2pK0HCtro/sUnCa6Kze5pPlzvfY
e6n86WLXrO5lZ3TbWszRAwv+SzLDWuVBxCJa6gfVASmAxeyzuGEYKnDY3SVWLHZlxtumIJ18l1rR
tMlbER+7MplwzurPpWT839E+CkggxmaeFcE2GQkMzSJZio5Sb1uDDDiz3QeSQ03qbqQJGFR4U7IQ
Vza4AtqfWDgxyZaTV5/czFfXPsZfRe1wdp4mUbGJSyiVolrUe5mixjxARFMPfiWLy9SM5eccVsCF
dlxxLIMMeAw8UOsRFxNuHENkD0LliLiO/QTLTqwTrDH7ZmLnIpLA+hKOKX3aAEqFQK4vonsg1emt
7HT1hYAIBZYNuxUlw/yFZyc9u4Fw7wP0rHOjo5olx53OU93JY2F0WH2z1D21gWlvUXox85r4sBgD
lTsmM7ynvQL8ddw8+Si9b0FuxkD6SpKVdhHqs58k/rHky074pUW8KVJGtqtO92y2A0+KO6P149cp
BNZKntHlvGNN4z7yK0hyyy4NCoDgRWJO45tNX8OKqyPPXVnBEVdh+6VvIroXWiN4QPbJ4KZ2PSQ2
ozJOVd03z8LKHyenHg/AqyVbcr/ENAOGs2Ba5hibZcpOiLY3gAfiJIuuiD7Ziy+SaaudRDL26yCV
sIMX1/98JFxOlz+dPilK890lgcwe7Od4wDwMHO+8DgdIVn0cl41Qgnawh+9MDzBpIVUY8UbyHl5H
QfUP1vqfowlLZwAeVrZuMKZw9i755D95esGWWUT3+bvnKqfighLfN96Y6SPjsvGrCYyOkuU0gkHZ
Dj8+9f8qRv+gGPnKM6F9/ekW+VsRxRMtFO9h8fnPY6j/+WM/BlH+L8pWBCJcmzuHyZLNUOvHIEr9
wixjkYRotvoR7PljEEV23bKZUrl0JZkUd/KHfhtECfWLkhi7cTLj7baQe/6bQZS1ONv/fEub/hI2
EVRdQQ5zqTb8621VyoKKgDSEZJTKuyaVHJliQQrc0Tf6Xahfq8x6PfvhbdTxq6HkM12o/zBo+SFL
/e2X4LamdWuZw1s/xW4aVxult5AS5yD/XC3BWA9DNwxIcskc8pqNFxec3eQnSuI+J5P9ZHjtR0qn
B3LyDPPRTt/GUD8OZXbXZfLjjIS00szsTTyt3uA+jzELj68dfFTssAsFcYUk0tTRgqw5iMFzvRGu
gxllZA+qx2eCa+iZjR5mJOuzsDP65RmJBa313vXq3kHbXs2pwhvSE8mssoL5Qn9Dav5KAr/CH1k9
UI+N1yJlKyPbpzbsf01Mzh1hs1fMzFde7vDiYYwR2A2967w+W5oYrEC8lGH6mFVsQWztf+W4cEkT
xvZLUCcNi1dw0jVt7dXFkvrgWQa8kqGnOWyuMLra40ZE/WvdMkHUVkMrgMFkptB3LSBcc7SGVQ98
lF5qnBvDbQz8X7U7sp/wk6vH0ZAIAKh8LD04x1/dyDizpX/TurKw1Tjr/8Peee1IbqTd9lXOC1CI
oOdtMn1llvc3RFVXFb1n0D39WZT042+VNGrM7cHBABphBt3pyOBn9l57TFKLrf1wCwCHS0Qkl3Rg
4NGa6qFebDeN5JvQDIQcXpZeBqjTLNstqMUqchf6JTRzMraKwitiCOk3Sf9kiuI6NtmzaJlzY9Gq
Z7lTrwQhRVlkP6kJn66wX4iqXkvmK6vRjv6YrP9Ha8A/XPrILhkSG0xhWdGLbzPRFtEfJJ2WRSSG
3g3GLmKmNGRfY/YlTfcuAXvQKdKug8TalQWRV1mem7841fHafb//XKkb0Adc8nmXmfBf7z/brUSY
pEgY9GA+oe2y9/OC68kW2UCOqwssNNIw+m3qiA4ibhXmflc9VgEtk+ZpclVULNNAV7c1tLeOV/Gd
ETqKI5CMwrxsGv2+G+q9ErGzrYV3Z9XyIVxy5mujYWybNjez0W6IowQCgV8ImE96n4X2uraaX6ah
fZ/eLjAOnektkxRH9xyDU+3nZ1gzQ3KPZmjvckzoUMszgvD56DnRLrGcU26y1WnbfKtjpVrVg3UI
x/AHWb6EcRbuqRckxxhB/4vEv8WL+e0ExGhkCY5gorMd47v3pxpKRl3OxFY4YBZulOqybslJ46cC
9tnkjzPAwFTVR86fI6kAr2z3Cb+9T9iNb3Own6vCYZ3uVN5rJcpXbpS9brYPxly8Zio91j2N6qhQ
h0HUlkPBzZNhnyppvonBKe/ADr4mufwKALRyuFyoLvG7ooa1YV6TT94uWzl8Ct6mMUmIcEt1UaGR
DBkWt1Rk/timX5PBXL8d+pMlNMr7IPqxsAEN3GtmhNi9YEEfkt1VoW7e/vSwu/7jhP6ZiiL/6Qc1
PC5enkb8sO63W4hjcUg1OLYrFQYZxkw+GRSFyueKG31PvSeusdfn5BXYH28CdrbfpkSI5MlF49rv
HJRnlTIY+fd35fz9mQbzhZxInFy2yY/77ZmmcHuAVeWeklEFXTE+mSp4c9z8OpzsndHPkMUtgb5u
GFalV/7ozccIx+QWaS78EBfbgrzqIknUaZmguNZOZaOu0PXvirACVwd7sHKCDYvOH3WlviqzPSQp
A/TQbRK+aJDPoX7XNUx1c8u+SRJzl1rTqZzSuy69M+f+FFjeZ6tHp5BAS/a94E04IKD4yuhyiM1z
bnp3rjPexOVwm6sBTyETZ2/0dp2af0S9flEMcOtYgmzCQHw0croNG0gSFnIOWcw3Xh0dtMl5M12C
j/TpFnPi9ZiS4+FZO5mNKz0r7+x8CfYYCxosHjW/+Pb/fjuxnGGLpi8kH/N3q91PdaqXFUPY5yj0
iwjnANGor61VXLtEP2GUuhu81PjFEfq9KOc4MTA6Eyi5/Jt0vv3aaTkEFqh2tZpb4Igj8ztkcenl
7z9v1hkP9N9XXKMX5sLE//fP+g9HhwGmyHFMTjSO1uX//+mzApdwxDjqPN1yIz3hc8IK2XEe//ur
yO/ooeVzIR+iSNMZMhJa9NeXqUPRsaHh2Kwcd+PijljbpjLXCdXhA08MYmE6g6mkXsb7KtVnLnFa
2l+8h+Vb/GuJ5hqeC9wZWzRFqfWtRBNu4Wo623YUdkTq9NOUgjWfr0ZwBMvvS2T1jVTBiZDLY6jH
t11rGivXjH6VZWb+bXMKG9zRkdXxJEFhvTB9f/7KO0dOmY35FwJsycXMjMEvAzvaGBn6uq7p1cE2
ZrFKcvfVqDz4eohvMVwiGqhKEM+J3e9kKBVqbvsizJojmYLB1pVdspqAj+L2CdkrEZnko2Z1+Pvd
WzGQ2TK2/U6X5r0qs7WVjs1KS707sP43okJVHOpELpCrNvIDnWyMvWiAtK8BQZJVOi8yEAL1L6gi
bET2qqy6y1GP9pozPNrFiEJLSO8X94SUf/M9SpajHjHPVPd4/Okz/vpFIY6JTNB5mKYTrIPUYWuG
wEeQrbGf1YyLzGjXuJxrbXsyi+k+EN02wbYApzJl5RE0b7PVf5R51a3VqF+NmXuT5CPqL3YslfGQ
9JiwgZ86vqUVW2Rx7qEUD5oqt7FOFNGMXEkl8nVwPLV1lBui4PBCGOcsYhRBCwxE2wi/TNe9DaHa
mm1006nwg5QfOJ4lwnyeqc02mtuJSgZJrh9306NrWkDFHYj+hLMFxAP0Tkx5yqiP1LpW5WsZxe/Q
eCsWleatI7B0dwl8dq8U2oaZOGbPMM/WyMf7C1HP0avuDaC8VOBaFxb0+XWpp/0TGt/iFdKXcaWN
jDerSugP3lg/lKwYjKhDJ9ObSM+ZgjpPZjDrF66ZvpYxDqtRTMlz3xNaTrAWjiQ92JeDmRyqXlxX
zE9Plm3jxMAV7BDzFRAg6kxBs2Mxw8KUS8CObQMS4wwrS2+P+uzczgAgS+ldF8U91ISbtDhTqlyN
Wrm3CRLZ6LHBHBvbjNMAlRVa/epFlMkzS9VgYK/UJYib0TGzoa8IJe8eVUr4EUpa7Va322qDXYss
jVzNT5lIxYYFEQ3A5K5S1u9r9ENk8k5Bj+GKo6ebsv6QDeae5emGbU13tLzxKU5HcM2ivI2kuCpL
F11+x4VvYGYaTQSAMzkIflwFCzuXdofF/TZHzIV5D3yLhh4boGk2iRfDGSGbWP0Gzd8laXFMM6N3
yfx47dHlrUds8K0Kn/KZ+gnUSbfuHbvYRLF+ymz5jrzfWwXK/MDueB7jsbhiNbLR8+giY7FllOIa
/JUfKDIKFprUlEHULWfqjmFSt0Xo3Ru59SQw4pko59GPq1cQLz8ysGGDDdktrbVjMBqXaNR2rlZ+
GlEONSAFGyajZ9HFku3PhPc+Y6jrzAWYpAGmGxIhamocd3inxsxc5xGGQatjyE1t7udTcMb7t5Z4
vHg/xNzGI5izmYrXN8g9GBaXnntk8cVbRYn2mDZy3rdAP+ELZFNDSoObnRKZu4T6mYC/yJ7ZEkWX
Hl1D5DuHiZmPcbff4u/K3zHVFVz3Q4uaaZh8cvniHdV/touUM13qg/DWA2VjVvA9WskcbajLu1ss
FcOaSLl0QyJJucLlhR8rKokXUgyFG9xIG9eZwr1sord4stI9ESrNR0UIy7zw/Z/nMpYPVAjI5uq0
v0W75l2NbYyJEmsAnLCGKX4wpGtaR7nORfFexUj2Qs2YeTEDypdVdxpjabQqbpDrR0ip+qua84rK
zKvTLeN4+Gg9aFrfiHMxMrZf3Az0HifdicD+9J764WTq3MeD/dQPs4ToptsIDGXXW4c2DlBidsw5
07JFLxhFYk96SPhczsBwXKu/YwbRjWtRAK0LzMllLxpg8e0ylqs8K3YxlkmDlJhtYJgATTOHIEaZ
PVVujNa0VPNbH3b8oaq5IsM3IHTM6XBcM9ZdSbPT8OtpILg0sqy436qN4A1scJYhpe/UFVQBpB8w
MOjH7CxamX0n7uisAMfR+W065B4Dfp8VeQgXMpH3Ss+3bSyZF6fmovfc2yr9wuZxb1rtE0tftjgz
31ZFcpEdmE95yAQxty+ttl9A5ADrPF6kKXkMepVx2ccZWBY29zizTjCv0MmxMW2c6jqKY1KwJPCO
WWQM43MDBhorODxx6kdpB6+B1F6TiL/MYBvLiAArZc+6SVXLisKKdioz1FY0hMTXD3morhyNBnxS
5rupYQtvmzsdmvBmzqynxvM+mqBroYKZJxwMW2wuvoU1aNXpertGwHnNPjJYJVryZXTBWpsH1qMt
xAs9/6xxp5FWaZ/arn2Au8gmo5PV1dCnt+ROBitpu2A+Ju+zCJPzHKNlmfrnccDF0iYoe2uAtjiK
OYfqqlrLmOhe4gs5UXN0LSVfzFw0JzfOvprIhqwvvE8rHZ4Sg6WjNjGELTgPDOSPyuQLIIZ0w1Vw
gxT3RjVQeYsC0mvDbrIJdILBaUw8pv5EXn/NaXPdxyyxjDHeYaLAOefs0sKl29Cee1r5oi03TUnU
i5xxMgzoGJ1JByivQC0a8YXV6NzoCoFnPrKlw856wYmq8X2KsxjcZsN8JdpGCkFFa8EwSYz5rI81
J0L8pYzrGsJxJRPc9OVC/9alr6T5MDQDfP/yJq37FxoSNAZTzC6y7D+jSJO4j5LzaHrVKiUhwM+F
fsnF/2J46j6XJUF6dn6XFMk+msNjM1rHyibGMhbWkgf42Mf2MzLu1Cfsa93B+GeVO39EpvyIXQZK
Zq2e9C58KBN6GTOftrNjssNDP0SW3GOlta+MSc8q02+90dr3OT2cAyU/JrOzYKlvxu4aod9XuSxK
CSpCHNWfIWKse2jWcZ+/un3yHonumRDRu9guLqLS2GMUvcR+cyKEkOyAttkRWg6UKL+PLO/Rk8l1
1i0oYnQbupzuaBy5L6Lad6cK4PaI6VFVH30hD13IOkqaNqM9WC1IZmvFZABmMPuyHwjMIXcT7oOl
aKBFa14RjplLLXVXgjBfdVId9cKjmmCJrKXqPqnamyTqn5yBr2Uxz3Lxkp0oB/pGE2skrSZzIbvb
J4sh03HnNzcb7g2n2jJD/aJsIZaO1dg0MBBAkrhPDLri2HqsYSmtGtvYqwI6YSSTDyBD+cZIwm3J
bIi+vgFWA0S6ts1PYtTeO3t4l713mTKhRrnClUGYGqx1PPKtOpYp8vXW7a/TdP7U6h6TQEJN2abB
vjdrRNSeRyDp+JmCgh8orMwCiP/YnqDBPzZm/5riase8jpWrn8RzqXmXXOL39SL3DSbJIRZwr8yM
Mq0i/LQI0wLE1sUrN7XvAePAju9nGDjhM3z/r47snkjQJMBT8FOPR0uVV7fElbroCvJDOLiLegC2
d7w0yvZwy17vs0gm5sk5mj9jcKuLBuyln02kBAeQ8qSePeatQ764LEBADzbOVmoJFrQjFVySa36R
wpCeY1kcYZn0u7zUio0wSHoNZ+iUxoDRlT6Shxh6JyVKRiZ1fozMgU3caFzj1HAJ71JrOxqmjZ03
x7n0IpIwDOU3VmSizGv2hAwxa5iKs1DTp+saF7J1XyjTrsrGQu8X31t5uI/0Aj03Gokc9hs2iB7h
piHv2nb8cpPoNgp7hgR8gzofPeqCs6V38ZWZ67av02HD+DShQAoTB/IsnrquxZ+HywuMe/rWB+ll
2c5c7BlG0tzQcTsP1rvR57fgKhgy1+4DGRIYNiaAQnDkPmpT8Z0KNVC1FXcdPA4fsilja3r1NVE+
H+yTh5WtUTIYLRVpojhHrKGiFsiKkWK+xJGROQ6gbeMepW98cPFOPnUMqg9KDogwZOetszgRTyT7
3U5mZLCpRCPZ4OoUfX5ZN0zKQuq/VVnTnYtyeNCqYL7UCVDE9pnPML3N5GyjzuO54kSUqypzsoOn
h4TW1162LWzJNRLoH0CCmp3N93mBpEDndDEmX7RTcq8JKz+x2iwvyMqbKdKiDLZUXuLs86Nh7p4Q
XzJ+Rw3B38S60mpAorBbBsFHQzA3NYdsVtnGQcZJ8FimfXYIQWIiBRzkqm5TGpVo1NDRDQpGMOYJ
42jM9K4r5U7NKi+Z2PtB5dnrdDKB99gOKpWJD2XEMtzyAz43DvmZhC3iy7TebNtYKaPmd1Fp+jaw
H7nEwgp8tKPQswX2kk7X9sJlwY4Uo/Oll943qN9W2H0x5DFLpXczCJuZ5Y07aZz9VvCU4RpZ4y89
kBlKmiolgD6f2CI0fpZXEncgVQO2fGxBSYLMPqZ1GIWgRI7g7EyMwRpDgEG30Y/ycCLNJQhfnKkc
NhrDZO7t+K0oo68gz7urOYD0wHD/a0ysjyTXr1BmuMSAzjs19D+qJWgC2Dj+13bwK4/KvrbImoqs
6GUoWRhZreCYAjZi2awWljh236gNzEhCwuBAb1KryY9cbyBaGrM9HJ6tE4Y5xPKwemHjYq06L/mc
c0UtAo5qC5ml8nvO6COmKRLFm5bwXGlhr01IemuT5Bii9z5EWjMSnN2JF8JgO5+U23QDLWE+0yuO
12zaxv2cRzsa+95vYwuljmC4kHl7e+qgx2PKXVkouMyOP9aZH+TwoHNFIrVLWh5/RVqd3Fyc3c5p
rirdHPaaMI99Ft62efi5NO4SnYE/lriAsUq+iN61SCUMiaxEe/KEohc6RFMhaZRkYNIgb53RBsFG
bs9V5VEZSlqQHWElyHB0Lep4QxQJRPtQRsheriRHmdeRlFfMHY4goyXJp3QYc3vlQgdAc1shaSPC
9BUd15cx0r+PBZdWmL6NgBCQeYIr4LZ9RYnd+abU77XCkDtnqpkkzROL7/GF657HlWs9l04Ls4YS
bdvaEbPcJf40i7O3uekvGydHr6ZeI80j7GKwvwBjeKu0R5492nW5rawJXV/c7tgoLCPS9tBNGiLC
MrFA6pM4XmF4q013yZBeoh8a2F2l4fjBCACZoxddpG6QjjQAQkgAPK2VOUWnZdzic9N3W+XG6UYb
dSY7ARKaLIpSX+Zj9xCbc3DjVsNwLIhlukCyMV57OuFLQlndUQyK5AJ3yQ7SzqVumWdwpTUqYodk
FNv49GRtbPK2b9cQCta9Ub6UfYZ+j6CmQjgPqWPZK/y4aIknrtm5Yd6skSzi8mpeOR7mnFIrm6et
ObHpdHJJ5nnq3MNw9TZTRtHQ5aPfRlrqZzEdgGseEdSRHax5OJ46OZ2NqCGRZO7aq6CC4OFqIXYl
0G39Q+K08k40ZbiZE1dtCCIhPSQQO4WEalNX0Xg95cimCFcg9lLrnE3bzsEhNnvP71IPR5ZXooQn
qQ8pidEfi7wjOhj1BsW4B7mV/cyNnih1D+ep3UoNqp8q2CSm3Zrxg4mLKjmT3X0SVZ0fxtkddrl6
zFir+oV6hekgSLTp8o1jgEJdGs5jWVv90bLJDqpsaMUsPd+lzqkK5k17bOL4yq2OWdll+zQU8xbs
lgf2IvAFCupVW+oTVTR9RzDoI2nTPNeTLAgubczgfZ4TizSpahMK0JHalJj0U0pgsuradQccBlR0
t8ftb1L+TpiePc5bUC5c+IGaSS8GnIWM9b0e9d4XGbXeWAFeGKDTsUslr6csSOGD77gMGAffMUYq
AxdxXOvAqiXXdFSLqSR/VlbRrgP6tAM2PoPMp8jYzC6L5oL88rehJYe9E6AmolB7IqXvs6l4oo+t
jAnLxS0QidmPeJu4HrlreviHprS/oja0tz3K1l1kiH7PU+CHXkJ8A4FAMENunz1LlQRYRs6PqdSr
S03JbG9HXnNoJ1UcCgJE/bkCe1HoyXVRy9s6cacTCyNowZo8eDMCPbTe5s1YyQ5plNbuHP7Gdavq
l0AznZ3IQnqVjoxsIcbsXBZcgWjVprVWYenTsi/YW6e0Iv1Vd1AyQOP41cT/b+NnZBmOgM5pktcM
8OTbulaZLaFLFk9su5x/aKGzGQqvX5dmxhEXuPf/PnT/vtlAHqI7wBpt1CEuK45vmw0S1uZ0tjUS
BeZwiyH5coCrmEhxPQwXY94exmq8/Z3k+fvL/n+9zy/0PoirFuXJf3aIb3DexG//57bM375pfv78
o39az3SsYpQkP+t6/lD8eL/Jxf/tWSYKMpd1Kb/4/1rEJZtUV/yp95H82H8qfkzjNwfTE2NBLgJ8
r4b8bxQ/rvN9PSpNlklYxJexqGB59e2yapkNMisBZTokw3xg64MgY45e5gW/NS0grgAiV49z1W/g
caxkQjhWSbfhu1YZAFbAVI5VLj7wNHnIjJZao5XUPP2dlvOXhlKWGzEvWWYF/cCrwjCyd7w6JCNM
9cHWoAq6dYe+QjCNe6MlTsxz2TZE3mswG16+ZhwKJESfx7MGhDFwY7qfWSPw2Ru8jKqpQwtRVy2r
Pk7KH209uIcim9PlkM06EpaJ2NskS/JZmsa4uL2xPQYJhK8IauopCuJp33jQ/eacCDVibwhAIMgX
5wUpxiHWXYtphE3+GmFcPNl7iH0Sm0E+Bl8MMSkgUJ/HfKms/Di2zAElaDbu7YZjEuj4g5SwZQV1
7NVYkQxnTU20ietenXKC5NrqU0Ut82BEBtu0x8Blk8cBEfEtnKPhIrVIpkuJKT6H81heiJRIDi+a
5SZSB5xMTwi5FFPEEoTGcGdYlTrG+AAYqqfmJqjNfDOzWTkUhv1MpoYGp03E1i7PhPEYRsNNWWLw
FiKsL71Y9ZtYwxofFa7jd0FGtFBcVbxbnnKlMhvQnnGeYnbIlwlrXL+ziKg2bhEaPg5X+B2Q5gLm
PXNyycw43hMDl/m2NIfTbAKr6hxiOMiyHcbbWYhiPbggX7XJcval7HcVBf7J0ijUKRmt7NQ6+HPW
YHtgn+shj1ivJqdqlbZNc3QanlIrmNPwcCyXpVltJsZWuvG16jJy8ubxoSy6p2k8VzrSjCxoHqws
lndDZUePMcUDV4pMtwwvBBQiMolyu/6KbPY6Bcsw+is4lzYlpWYO11rLowzM1rwdjaHf1NHw5aG5
eFad+9iUhrFDC1Wvx64vyLXIy7OBRtNHUO+RTqIvzL9OHE3CCKl/9FNQIGZmfWVvU4uBNmLUXvPn
krajpK2hSwquO6iGa4DGqN1E27Big7p6BkIzdauitvV9Z3UCi3zszpvCTtyrWnQ6Mh7iHIA/rNS8
JNlnLDfeJge5R1+18pJEGRJYwsY49FFeHtN6JDmdpBYwLKQzmbPD8Hc6a0PQr43ZtI9WkFXbUDhL
/zMO+OOz3t1i7QhuuAIVoQC2Va2KeKJWnzVjunFCnF2pHVLKuUNJG9/YzUUfAnAKVWa+iYCgdKYs
hdiLxWVim7GJKnWudjpB4n4YCw1FWcsDbZyTOMFf3S4jjjJ7rUtP29kw/K/a1oWwq0O4R1dnH9xs
sYbo1mZi/nqVT950aQSOvHUzq95U2tzvUocrlyo2WiHnT/dRVk9f0B7Se6BWxqqkENI3faSXW6UV
bC3wDfkUfRBejdl7SmtKItBhlBFz0d4GAbnAjcn6zledCZ2yC9GtsCa31lw9t1EU3iRpGW/V8jAe
nZI0cpIDb43cJUwz0g59N1B8DuXKVFRncHmPRmLdBCmNc9cANHaHzK96A/xsAjTUIwyOlgDjXyvA
/rMTnI1g79mjs1Z43vNGncOE2ZEee1eB7Vwn45tk4dL6keXcGKbTrqHHYGmZ5juWRcD9q2GrjyVG
UMe9GKf4au7q6WIuzfjIWsBi5se9OeTdNYljjh/qaniNBWSmsrWso90RghCqFmdpQOeJ2lNjZW7F
P5KUI0CJhmFZBRgRu4S2klaNI6vTpxkR/ZxdMPDA8QBfeyKu47pE+uV7kp1aO7TIoyT/opfwMLS8
uxwWT2VS0WVpQKV2oiE2wyR4AfjaoF80FgdHUbTdRQlQj7BAOQBfm7A8aXHhXMWEsN3UGiOLjh3W
3uIaZAyWDu9jzvR0NtkBD/YdlgrrLoDGuy4na7xNyTGHB5CKi86b8TR77lrL62RTtmF3CBAxvE1h
6L6Y+ij90PUAbRUO1a9SeGREzc8Ue8cx11CEJQm6gALB0xoo57jF1Il+wBTVRWBrJSE8ecQfm7P7
yammc6h34kyQPOL3up77T0QK1MGIu31pwbNqbTXsi3yyQIyLZsd4erh3iXbZmp2hPWlNvHyjpQdE
qpiNJ7o1e9/DZgQNNj0bri2uA1NrUSaFYuelTRv5BBC/4ysBZeW0YuTic9sLV0HlFOSwHSpHGCfB
Kq3w+f4swmhqEikSaV3kCTNqK04gpJvNDQ+1k0aiBM02KCLbVvs6z2PQZNCTLMJGcMvyk8JaqLbN
DKsbpySQEWsG6CCmdSRYT1qhhUcAVc4GWKu6R0q7ZmmA5MDjh71re0095nToCySDMoO8Nhy1nA2q
wfDUJ4eCVDoSg9PqWvGi6GwX1R/qoTxBdAByU5CT9widE3DxDIsRSeGDRGGwC8hIB6wBpLxtMU+1
GThfMnw0Y2vUCYl0XS6e4V9MR7wQIZJ9V5yzQqecTg9OmuRsO/LMb7FOuQ7jO7edh4POvR2WxIww
IaeTsHQiueclnJvHhYZHGM9oA+CeMKD2shO8wS4k1nskVfMmddiTwswDU5FSrhj8o3IS/l7Q8XTp
DPtgFe8tpkeQQof6Q+tN92CqZYUT9fZ+smPWBBoNsCjCrc6QgZHeUPnkHw+HYY5MX47BNXPx6VAa
sj93AzlCYPLyM2xFPGR4rVapAs+jLSrGtOQrFUV0MzWA9E1MdCC8TT/IuKNgGPsi0KJdKG1t20Yd
upT46ILJM0PW5JEbkPiuTpLN5IG8RXmRFIMPkcRdhxm5UmEa4NJAhQhKDc/UbAN50Vqlnxuv1Xeq
haMvOV+2UZIa23580Chx2ZR7zKF665rJyKeMWLy5abifq8FZ27KN2UU7KR71XG2K0eOiAqvttZX0
7XR81iR5xX1oNZQxMwJRXez0toIKRAoL43HoPx4+qCJBaDLW7T3fCWlVldHv4JJA5a8G9naYcpwW
FC8J8jhi4qrr0ZXmcrXcPldwIR+ztrXJpJ7GdWN450ZrxIGNrc1cEm3gJUprLma9Aau4ABZLSIs6
A3iij7x7/Lyan0E1g1DLOOIya0AloO4D12jHaItrlvpaVdxWESTEAZYdrDzYn/OCfYSxKHddmKmD
zrhiTMiUdih1cNHAjBwXemTOEusUV2V/X9X2Z7NwJrWQSpe1H5tLsXAoKWQdxAOi1sgSmFvvEY7o
j2bhVzZoyPbGwrQ0FrplDw/2FA7RU9+l2bqAgck0zXwxFixmrdey9NXvsEzcgjwXyv6J5/h9aFTg
1Ba4Jv7jBdiuhw8j5E1NB8GZLTDODCpn0LbBI2O78MC4wvOdBeAZd1qxTxaoZwdgJV4pht9YWZrZ
p0Wx1u0CAm1+Z4JmCNGImZ7KXW+G3lnjgekDR3hyIYoikJAHXcTlTnOY3OLmBanqvoyhXr5XU3vL
/8pQjqa632nRwiz1vPgmgOpMky03WcSEdCGcOqBOaTj4EioXnhHIP3P2yJPDbOco9VRpziOCwsci
pl5dN2ltM87nMThgaD7PoauepTN2J4MfKsnhpUr42almKmBYOvGzLhECtWcR+5oQeNs4qH5aYj/f
MJKS/ZO36aHzpmtMBy98kv4IrrPGX7/QYVn4sw6iGtx3TvbSpSMI3wUna5Hry44W8G0Ca9ZdoLMu
7lcfm3h5PVokXkQuZyEQxvKoj/ngy3p61iy3PCCUsm6UbV1bwPrhBKv9xLh8FXhDsbbthkNUNq9l
kt/mVWDccmGgckLv42C5pCx2LO4zyd0JYK8aTvHvfN1OLahdXUs2I/taFlt3uIULgLzFQub1QPQ2
xDisZZC8YHou/VwDSB1UM9Pl/JF41tfUjMZTC/LXWdi/CRBgwULzXrBV2aCVO3ZBGOw8kMEjW95N
LdVBLTThduRGCezWPru0aMrIkz3lGmKi2qVuqMZtHHAjKxDFVV8mby2gzZO38IuzMCOIQBT7MGcg
GA3EhLdQgSnFa9u4shYCsl51oDUzjYlgUjUbTSSgkjs3Cq8F+OS8m78EvCKXNJ47bTbHPUqHVaR1
H1U5eFsdAwh5EAQEOvHtqKxsE0/awRTwmkGCowkqJ0ZEYC0v84XrbOThE6Ka/jj9AX0GObBtEvfC
bvT3yKZbKZbN4cKKthZqNA+Sez33wguoYES41ENT+1E5sL8b0SFkHEb7MI1OOvFy62hwu60xTwaS
8hI8qj4XF8q1o22f1Hx3kNK3ar61OEJXxoK6Liug1/qCvyavHq5sLLvmsiWLfQXHKnsSRXcZArLn
8CWFNrn3WsjPCRubmUCJsTQuJTGy9J/sYlLDjn3djrW93QkkkguduzYNZMBVGspjOnT6Wiwcbw0g
8B9ix/9qXnWOfzRlW351/8o/uv9/C5GEa8RAcf+fB1aPn8Vn9xdG0p9/5M9BlfEbEibP9gxpWs4y
Wvofa5oUv2F0NAhC8RzH4r+Zg/7PoMr+zcZ0RqFq4ZYwgbP876DK/M1BGmhRSzoYhpc4qv+CZvht
+glSG2eOtBa2NpO0P+g8P4mrA9JVSmMJDQpR9pkVbLtGAgIYi09dJJ/c2HJbW17E8Ef8whLybcj7
+yu7BhFZJv+xde+b3nrsLG3osKqRl809Ug6vTa+9zbZ7Z8XTxU+/xz85KBbLy0+66j9eC+aSyccl
c+r7a6neSN1gNnGa1eRb9UPw1QTVYxjQ3QbGOU4h6ldDfIdG4Vj09iEZ5S43q4/BU6t/fyff/KV/
vJEFdGQK/uF9nwoigVP4elmUSZnvCxoKhYTAsZIADZR+nAlbLKJW/8WL6otB5G8fH1qlg6t2USp/
m0U6GXa4OnXcldlbV7qoO1I5ZXg2QM7hJFMhq9hqG1XME2iGK4h5ZDtTr9zUVfgDTfOuNLvDmMqb
ALmADycFpOBEcKDtXtPNHONcnlrRHWfT+HCb8Ve6/OXNfX/zID8ZP0CIErg7+f9/ukLdKm1YibLi
c6zJYmwFx4f6ecas1whxIfrw0gyxQictmqismK7yPHkPB1nv//2X+6fvEL+6a0uHxGTWfH99G5GT
uXVbg9eYSowhjXSYzCbvjUx/8Tq/7xv+9nk5EQzod5igF1Pqz5+3ndFN8UTjvmimPVFeW27aXWch
pA2N9tzphHvkjzFDkSxEIMrZ0uyGkpzSLIsOoBlI+mnlOy05aEnjWdOAYekBiTSuYrFYVPWCJZkv
pItgKCR+0F/YxAprE4+g/hSzEF8LN35hzgZDNwKYhln0F5fjP9343k8f8LufI6HuryZuxsxW3rOs
oAC4Q+PtGWKSMo5g7hdX0D9d/rhkgKSxPvOk/D3I6ecrKEhI6TBzF49ldJr6uEMtaHCgrWgN8nUM
jjtPgHOD0eIaLv2Su+L/Mncey5FjWbb9lbY3R9m9F3rweuAOuCKdysmgmMCCwSC01vj6XoisLstk
ieyyNnv2alaRIUgnxD377L12EqSsRUfw2FSi4Ljd4M3djXV6NNexZKLDvdfUzNqvA79VZPHRzp3k
Gikhu+OQeZRhlf7Zd/FlobA+Otabl/+ZrBXohPrjdQG8ESLBMsB3sQUEFsc+Kt1qCrpLXOCLtVEN
uzS1MH+RKDQmt2BL2VEsYFaP0WSVHucVmipQBMpVWQyc/OdgiNL2+2wwbzQT03DF2Spj8v3X982X
FwxxjTWNyJ5G6qaFU+fLfeNayuqnaWEnKgMFsoTgULHUD4PrHsBPPmrQiyQaBcf44E/upDV78bsb
6bd/2YHDJ5Vi32N/+ZfNcuQucGKHtOFcIEzON0hjy00ji0va07sdUVLxW/vmP027krj4B/8oU46r
pGDLxDrxjz8ludRYEyNUPhgQ1lPnlPquYkJ5dBm4HjWEgKcQN43XLa12VWLh2GB2kS8Ct8mpdyew
5W4srhginQdOiJNXpeKbaqzjaFbdY+nm6C4x76pcX+7LeGRpPdFMzeFXquhV2tgYexVKBrn4vRyW
ZM9eGREsaPHY1YO2x4gDPq2QFkm3VtvM1Kzc9HODGJeCOd0w9QdbmmaLlyFqaUPVyls9Kd5mVQ8n
3B3WjZaJ1zQZJh+Yt/WZttpnWdieEdV3DJsWeFqeNZ3QsGJlj6j62V7HiXmikqK50NEC0MHpqCzG
fnDC+U7jCOrRdwfSAiqCIkuAFVI3PLqV1Xm04MID8AfrtVC9HHBSukd+jXzTxZ42ONb4rccfsavY
TkUesV93a7Y4MhLX+TYgiuLviE5pBFODDT5RtShIv+NJRdGPOIeroP5w4Z5uizJpdrqROD80kE8f
80KRHHme7ruxytgcJFJmpaw6QU0rTjgxmLBDsnyaVb6RNq43ehXMBzvEYliAOtvIFjHaxZ2yaa3u
0U6wmmvy1RBGDyFmpNS251mnh3N6hgBEp0oab0lXoFKlM/5TmC/dzJ3QW8m7KlgT2nUxbzvqhnbS
ZGrTZl34KaJNn8fXEfb+rY3np5PAV4ri2Gli57I63BRNgv7d4lDou+K+jGJWNHTMJKK4JxicfwqQ
ehC8YFwYEwKKgcPwMahIhcc2l55sV/1ed7gwhjy8mSNSE7HVCuzUAJSk1TcMnpO5CQMkJocKHGwm
qXbFwE1fmQW+J5ZOfZvJpjuzthi8UEexrBrb+CnKgib6yMkHrPmJTdiliKMzlX03s5Xu0MnTd4Tb
e1dLqjM/QvBeA9tQkQyeOaFXD8OQXdkjOok+l7huGvQltjieLPKWppYRDwgo7YT1qmfodX9FcR8e
9ebnTP9ljZ3qkSRNzXBqwHEcKWjZIB7SlaFX3TnDJH2cMRpdOwq3P6kFlXK1RoH4Yai2OKu1JrqL
dHw8CP6A5GeNeVhc1KiptTb7PbS61g+TkuNko1/q2Dg1oeaemqpNPGKjuk/l+HAyWmzVsTMbe51+
LE9vshuNpoKNdBP6uJvAuIJpDZosioufAakVJwxBUzWDvtfWU2KTrK3GqjMIoyg77sBUi/lHqwfh
dCxD4EQeNvjuwGhOlmcuzXot+KpXaoDZ0+5B6SerT9ebMo0nom23m4roEsamJsMgHon5WPQ4QAZn
sXfBmOHHnwFIE4U5IMJhfVRosfgBD1kzYOZdS22kmqhCShfYY8nOtiOoYRnmsbl85xVb+pVka9sY
RrFfuug50pEw66Z8jgxWdtnieoYT7CMqNmC3LT+TPJNH9v+AoqjPrsvkonC7U7PQZpdeV5a/8tBQ
9xYqq1AnvAkrl5nRNYHV+s3IXHiNdZlva4uylaYAzol8e2vhW992HRXtHAC2I4D4TV6p6qVdZg02
FVs3Gbi+nMUx0LMjmDDq9JzA7zWLBu82OAu4UF5rqOwg26bflHaCVXsYd7z5N5aMf5K5IF6+RIkX
9HV1mxbTQQ7mOamGs4r6ZG9mE8QMGqabniaZqisxIFu2vq3YX2znFBsyZvNtbzfkHqwfZd+714KE
uR9Ml161t6FgcxO4FcuRFMO15T5lNGW5ef9ojOZNHHbIH9GiQxg/zmEhzrVLO7mlO+2b4DMi00WJ
fDeC4qgqGFZVG0UeyTTUbvxjPjzDB6tAdE+7QVzFbDmxOOYbYKzXoT5yp48E0xbBplrG2YYdN0Rv
2MsWjoJ5ooOOTeFw0jrnTPc37RCW4dU22mnYxiizo0apaYqzL6G1nrqzgAS9sM+c0IZbILcsG+fO
mFgPaL5ecseV8COvR7NXXE582nFHzfb6tDjMKYS7MUrvuwqDGUWYiK4I32S+4+kqFPGtnDvMeF0e
P3eOk+/MXjwYVbaiDOz8jD3sBROz2rWu031guqMpFec8phIqQrUqgfSGSZO8/NG14pcltjnmdUF7
jkrxQzpG9h2PHbVwi/gMMwDrpZjWLBZ6v75AfoLO1l4CquIPvE5Mz3bm4I7Uo9dIumnSinYJBqSL
7s729hd4VOppshoi0x3uarhx1dz7RmMCrUpcH8LhDutvv00cPk5qybdSK7JdO+ty44yuu42GmM7J
KSLR0Vi2vxBF4HagFySGksdSsj6k5ipJO452nlpMd2s4JhvjbyZrQD/PSWXxACEJb4VnngcBpnwi
oXGPE4DZ4qw7gt1/yiY5hfPvJ2R5aJNMl5Mgfb3JWlIBbVCAF6vprCE4kdA1P2gsg8PkhxtYxb7R
3vIhLk5DPDvnKKluJxwjaCLLDu6HthFpF/wgGt6QfwzVk0yi6I6NnPzmoKrz+1m9pJOsL+yko0dn
5AzTZ/O8S+2MeKed/5gjUzsDsxXYJRxUf+KD100wVY+DXOY3GzR5gNyMrX/prlxqxwDz2nryqhkV
dYlNbD/ki50fgw6bKNSb4SWM+obrzkg6zO1IlYwN3XFUtI06ejBf1256Ramg9TSZKzGQ1/a+1cMP
Jhc/i3mhxbNVnhJe/h8hRTK7NELvD422fIOwHm9GArB3MWOAGGwiqha1gnlXk8WYWTHkOFJOcaan
J2pZMw8zgSu37NQfozFBmogan35FdrC8ntn2XeH3LXdpZv9oKVq6rpwqIEK9cLk1BICJ+YMtRu1l
gIJj5wJrvymQxOGwcQZphBIn3sSEG9loOaTlzOzQdoNOe1Nofe84A67WiGdnxObTEqredqoiGTxD
hcm6qlVr5tQ9tXOGs6I1O67oAd9GIAPOCrn5NCzNdOdotn7o3I5hiuYLULJJ7SWllZ6MDLOAVohL
0igex5YY/b6bwNRG4l1L2NMDWF58reEgieZMNznuC89hcyoKbbp0VSTPrYuNlTGsc5FbSyp4wuAz
WMPIgaU+tYANG+GUBjtwPXhVEGX3DQvL/ZJi68GCK57qgpNlJdrsxOEKF7EkdFfZxoVgu3Wc5USe
ThAfYOdTHdmicq7DmMULvZFbxbtxj90fD8YQCLmtQ/rJWzVRPkxV1aYvx/qmScRwpTnZGSv0Jam0
7kSXtXNTosPsaIySO42PrEuEc+a8MQG+wLva6nV5DVh4vNKSpQSk5qL6s2e7yvtyJrdQlS8NqVVW
YOm+iorb3NZoFIHKOaqUYJNa7vOevFXCwHUTq5B4VMxzIU0JpKX81fes7ll91vaCI1+1xqPWzvVD
63LwarPkgYhmsK0mVeHmNYdzLnn+BWUYbcp4Gvw2yozLlKYfZpqF7yIaY86qRc4QgbrgRvPeTARN
Z7EoQViR2eirWdGiYZM8smYwKu7CIpScO0saCgfhCs+m/qYZBONZ0cLm7ZMI/wb9Dizevo12bRxd
c1JHA3yjzxWEV4twrlZOb8HoWj7JnpLn42EySYtVZkQQdTnHWZQfcD4Alq6onZTQa6K5q59swBTM
WgYmFqNfM8kfOCioaG9o/GBijz1AewTBMflHBr3zGlgPQevdyezKH4A3h3uAEuI+rLPxNqrcaR+W
NsvAPLO/5UXic7gyDm2xfLfswXrgVNY94SNc7mOQkrd1nuQ3pVtTMGtidLestiCXu4gtnGPppM8E
qTFhtNdTjRc+TQixlM5SH5oqvu9CM7xSRjZRlj7xfSVC3kK9Ko8wmpUfdvrFqUvjJGAgbxeXnBH+
n+huHDihpykxpWR+LjMqV1r4kfdlpt4mPVpTA+UxLpkU50Kwru6qk0Vwq8cbvuOnWR7rFjO1AQD7
o2rd8BozNFfqqIqLwzqiZqlZFpgAjRdzzupHreP830JjKV7DvNa2A0Qrfkh6YpymWumndmnq56nX
zassNPp0DXU5tidT18bRvUJ3RCbuNZu8vMlnwSHAY2EbMAjxiCHFw1gmrqE7LhxUFqTnQc8ZXqkn
U0v0mFa8nAD63I+x3b6CO7S3ZS2/R3GKYIPvcgPD48AZbzg5CU0ahbxVTTQT+GmKA/PSa5D3iW8B
AjrYU80JGCORByTLfRoqo7mNzPU5vJITKOrZ5F0xH5OsKP1QirrwqsIO11BJ9ZhaakUqrG3KBT0z
VnmZYIPtknlIvvMtfHODGP9Xm14Xcnq1Gz3/aeh4Obh9aMB1mdA7C+uUNU4cRYCSlax3fBOArGEF
THIKw6YFf9t3YlWcGrqUt03KdVwvPJun4KNiCbWmF8dt7WRbWdmp76r2vUnN6bqx+9ifZ3PZLRUP
L2lZ+p4mQQo6+X8OQeRzwnjhsSwfEAFGGTLSsaMr2b973II6kt8U3dUc2XjVKOPACd0beGOjq+o0
Znax/bJWeRKgN3apprfhhkpH4jJt0ewqBypyh3+N0XoqPmvq+rZYpOZbOFuLX4fjmQcgNYFadgiC
pHxBlaDsrTZ4FE9uumNmLG4w4d0LaZR+nPERR/PQ7Au7wRZSBykdnfZSH7W0pp1vUvgWJoWVdurV
raVjY9DhW7yRaWxOUMgxufW/DG/jEIffud0T6LB2tY+HwiBPwOmJmKg4OAGTL486YXyHXafIqiTt
VRmUFRWcI909RH8Gb14deIlW0kUw/TLmlXBMCGCU2n0QKgfrFw4+jcNEvTVWX59aHX6NlYyeienP
Wt1/kyJTATWjPMCsPvarR1A0i35MRzvb96uDcFq9hOnqKsxlTtCwxsu56TAdzoNUh3z1ISIcLACu
V3NivvoUtWS1LI6re3FZfYxZTU3rJmyy+DfV7N/a8/1vNnhoZT/Kam7iMOr+c/+zvPme/2y/7gvX
r+Zvv6v9z1//mar5lfz4h//jF9SbgjX92cwPP9s+6/5707X+zv/pf/yPn7/+lj/xpa9ASX2l0/3z
Rd8l/rFa079iKH/9qb/u+sy/gGNizWIQ7xUsKxBxfzOl04figr9bd4k6eFHdQL79665vZU1yf1ku
bDpDrbuFv+36dPMvdIWBd2IBqNb91b9lSv87QXTdOgmKqjG4s0CQXxTkKjTzIGtioFE9pZYFj+4N
vUrEXFrIOx+0/fKLLYyQ331Gd78Jrr/Hl/2dAEyfC2AlgbFUWfBVv8iwOm/0TEsdKGB8OvCjgtjY
Z6kx7GyqfeeIV7wxWAOGrqI+lgnN1//uP29C3YT/CUpOsOhcBdvfif8jnsJumMnThw0kYMrOzbMB
H/uxmMfqMXdEt4+JE1xpAdXClDv/aZblF1bzDzK0a1KPsyYVyLSwPvqyfIMjQ51ngA2mzlEb6o6B
olqjuDwDEGFk7fbHsUYVQGmqHhHg8YbIisoTozVTiJIYa9u07O7UaLwzOVe7mWLt/dTX2vu//qDU
+oX88Qtl5awcVjMuCCxnbez5/ScFX9q0A5ewW9lRphb2dnKZtT6Ge0DLwwb5DJb5lERkMEOhH9uk
qJ8Gowu9DFvsfdXXn/xZ4w77Y3wT0elyg93RBDnAk5Sr3/QbY3wFZ7lQD6z114yJ4W8OhX8qvqsv
GxLFFy4EMCZCQ3T+sCL/4zdQR4M72V0oN2ZPqZjeMkNBm0dQ1cQ9YfPUF0O5HTINLaYxQIEX+yQh
kldVKGpA9fjGBPqbFtTxHls85TthCctkJsIY0siZz9l311mmP9tN/6Ov2kagt9GBWTBaX/ab1swp
uJb2vNoxOTpV9jsYi2rH4mSlh2RPY4wXT8tTCOR5NeOk+5lI1f7JXSLXz+aPP/z1OcNji0WJw5rp
y1cRJBNFQFOzAIIxh21XIaHBfn/uImMXDp3cJQFymb2aFbs4ImOpz1f9OE+bBHa2PxWB9uaW2TEp
hPyTz+cfXJY8tji7cAeZ3D7O+vn97gYGC0K5ChPNpoBpFLarXGRXD6mttZSQRWw6i2DfT6yD7YI1
A7EHcO2L+U6F32EB+SAM/b4gtbvTLFCp41iXh17O+b2NrEAEIH7XKgy3k4Ph51/fT79u7C8fqbGS
gy3cH6aCnvfHL7xKsmTodCZjVvsfs9W+piWyJ4/elao93bC/qXfKyp9KDKk+7vg7pFUgPML8E6OF
/nc7KUJS7KTkeuSSkir6P34hpLLtWQ58ggOL/X2R9xfbqO7nZD7kVOXCVAgPeKBZekrqZHoifYud
LuBj6pc0iX9SfvPAQ1w7FNYMelEUkxdiHgOmxUdNsnLBLU2iX7nxNxmnH3mrsNjFgUayPJG7KLcj
xNv8mj0hCAm9tA95lr1bS8Nzho9/Z4NV2XTdCgqmGZpz/U2xpsz/9c/iH34E6Lv8FNb+TyW/fAST
bdRqqU0kTYcIKvRyXHrOdUvx87YeqcvVB+2+aXPaMiLc37N2UAJTLd1CiIs9jPVkxBGZFzvTmaUP
iLyHRvUOFJ1YZvXIYZ0QS369gLCKl+IbD3uPOhe2bCr3ZTO8xYN96+p0Xwb9mZaIfTqljKocobeq
4LHj6upeEPvcFawx/2QjSXXalztbCc4WZNC4BKXJq/gLom5pzQoAMDQP7HTmBdNB61d9GewGl9T9
WBG7rYOu+Exi23yKzeQ7xPWWpx5os0InFtRZsfA0+qa3ViM0YyM78xN1W20Ljg47MXLOrixTp/4h
wHldY1faoKGWq6PH3qWsSS+MoebVMPBr4I8ukt9CegYkhtU6/Qe5CfaVaph2bRJrJ7dK3kAhBDsk
e9cXlFyGC+5dGCmuO9BvUrghvamp8H7lr4uYbLyOwn6Qsj9LcusQYkBPdG3kow/V30D2Dgdl5GCq
ijy5Vs3st0YBYgPFeQeMiAauPnXxmHY1EGqaYHD8FDtpjIY3qTS4sqJ28Wk0NACqTSHmyNF6w5xx
O+k51vyuNw8YqElIrQGXYiqqW9ZSFGJlDp2Wco16VEzGLnGgw0BZ+cXRe2AHACMwlleX0XBvBxqU
T/g3dd+wEnkdUPADEiSHSyN7x59LYuc8Fetj1fR7yjyrnY1kvAofLO5rpmY9PEwzaL9hym6Malq2
C/S9LZOG+rEWQVAkp4xta4YG0jd+YrteoR8VX6hZDtOdwIR15ACCAInZ8BKycdqSnOp2WkJrzDim
v74h/RiI5acNbO1zHFTn0etT+W2njGOjMJZ0A6buidVNWQYYFnO+7RqukB+lWNUNpD4s4hmnrCgn
RYdecSDcTQ+8KaJvhbUsvkqbzkOTrZ979AkvjftoE5kLAbe8nj+a2hAvrDXvwI/MpwlRofFUaIFG
spolZljmEFvFAJth35Xpbmb2fabf1jywt5HXQ1twvfQwSYKmASuArzNkh6ZT1zkE7ouievvSImFr
RSXsDSVE6U07WvZ7H62U4kWL4ZHrFMHMjCm3bh8wWFcdRGIdFOFT35imRzsdkCNjotV1mPZZ7+Tb
MAxZ6RZZz56ibnQvQu739BoBWMUBRlm7jq+zwWrbjTFKo/Yc3pwsemASH9wsdsgGkaGntJ4K1TtY
oYyXCInXuD6muxwu2VZSlom8tx7X+7518YdzXJhFVV7IHtW+MM3iCNMe9hnrFkZ0NgV6m6mJL6wF
nqs3ynrFpzAc0XsQ8EQdvrg5Mjk4oq0N1YxP0gHmOt7pnPtu+iqNbwgcXigi7h944enHyTF0DC9F
eRUEFo/4LB/ZhjSufARbat8TSo/a3dQuy5VlmOlLPMWfos9Aihk2HyFJTiu6KccQ6DdktPglLQSB
U/rmSMFhc7+YQxPve12g3/UTT6ygjz561ajnZCJZVECJOWiVo58Mzcru0rAO8fr334Y2GA6ya8d7
Z9BPVm6MuA9aGkQhfo1sspLgHCfJ5NsVC5nM7ZbrqFzY8VXa4Df9QoyF+M1IEXxvvNBtA2xNdWbx
3egyBiSXM6vaq0zgvzXqnM4vFxtByvv6GDcRDUKaIUtPFxPXWEX9qn5l0Q8tNtZQBm8KDsXOWZkd
RCKNt7xBzy6J0hLDN0ZKeTReetSD2VH30XBBPoohKT75OPi73DRb1oU0TSJZjUTB3FDewlKc/HJ9
qE5TTuLPtoP01MaT2jpxFzyEfVDs3QxVr1fQ5VaqH3wqpYbraFrSI+4vE1c6/B4+brwIbBsb+l/0
KhdUPRYDjLNarQX0BGMsIh4174AAsvQHXk7zKsUe7OX00N6Pc1heVJwOSGEcS8fFWfcKJWcb9osm
gj/3RBoG/KKpyltK2s1D1MMFApLNgydY8wGGCI+DGYZnqOqlp1SdHHstkd7UtOZVR7/0Silt9zjl
EeRD80nGrksqOuN5Qbc0F5IyzV2aJE8QTbE8BEbxI07sSxGalZ8YSF+WW73WIzTSVLPk0WRDvHOc
xUq2bZtQoZPEC1Z34nWp2bEpkIaQj7w71Krs9IcC56EvbJXuJezTM51WYCASFmw5dJKw8U3H1Z54
lIDL66V4atFWn9JhODeEx36oif1ZqwABlmNlnzqu/jtzQe72Sinim7SduoNV9t81M14eU858Ft1v
Kcm/ybJruCz1gnI4l012RcrZxNBNtnTyFi0vXzqrBIm46DV7CBeH+00JaBF6RSjjM/gqUBUya9nF
C21tLip151Br5rInahHQ42iE3UO9JONzYgby0xnH6Y6QXPDKz6sgnB0X70lqTA/UUuFxq4eKn75J
4iEFvzHyYAazJd7ydCWg4N6Jf6TkKO5IKGuPgC45zuo10JIpTDKSPU1gfxp6B31lELdyCOfngDuf
EUcFwa2DkSU6tFXbXnJZM/nrFJI3bqA9dEXxKiaNFbRbKahMREpa1zbvyqq+M5KGWETUinTybBFb
O5OGSzhSpUz3IT86nl/G9Jq25njFo/AlDm11aHUyIzoeg9gwu22eTvW169TczQwNn8mQeaKKg0OV
pMs+nlhGGmxrP5alN7ZatoinqbdtTkG69lomkV55TqVx/ZZog1sYis52DGNyeVIEYI/z9xQdOdnE
eCACc7pbZEkhdTgsmBWCyH5hPVUcI2aZ5wJIB6Kk4xl1qzDpQNZyW8PHRXEgDT74luzNPxmk/m7E
YyAGakQIWzf4woyv3TaQRpxChQmgZmswd+i7J1swypX0Mo+i1vAV4uxqZDURRrcATqZGdyYYN13N
arJPykHf7Ln5pkPawkf61wf0ryOKEmA1TZvxxJJoY19Hd8mTLAZKwrqu5s2fMi6fLN2Nb8qgj3eo
29qWAq18k6WRCn8bff+fCZ7/H2qZimcPn/A/VzLv4p85kf2fv5cy//qHfhMy3b8ofJMuk4fJ5Mjo
gBj0m5BJMEFi5HR5OjNT2ChbfxMyDesv+GwF7TLMLvav9ub/aMu+i/7v/zEoiuYnDF2DVmEEUuTP
/5Zy/yohogL/U6WHyM+XoQZIBx40tV4tmHhc/cs8V8cNO5/CHIlM5WsDlklpVbVMzxpMn60YMBeG
ZrcuDzN/WGLy0J1npqZnco6JIGp4YshmsrEuOpc0USUlBomNqXdGsc3ptbyrqC/16iaxLibUZz+V
bf+6WGFF8HG5LJgOqVwDP9Fl+XtYG6E/OyPSyFBpLKJpW62B6dUGe4l2zpc7J7IfbcAYW81mazMg
TRUhOqMO1eY0zRpuIdPUb+uhSbYhQM8iZHTkhfFdpGW9hypH2HMxBs8RLKLdKo/8rCI23or21Uo7
auVD5rAAfldf1dpOzHnsM4+smKz+MhCD9HtJxp+jh9pl2nDsVi0yKamu1Se8jGaCzavqapRZK3sC
IzX7vJefqxxI8mZFTGz1hhQz10jvg7l+WZKsvh1mrdzOMzntEVgUOh/1ObzTrmuDk4ybN7ADsTSm
RB1Ok9lg7RGLZw/h62Qhs5RtV/nI/uTpdAxUnIFgwmWzPxqZ2M8K6iZYK3nGDf2WFvAzqlAuu1gG
nJfpjO8ydrokrjvsb+y/RQMhEzHUveOdnZ9CEdn7QqTuR12ZQNKoNPFjAWOkztsX8rrHpiRDmQTZ
/NwkabYtU4bwGO2EpD65L5te2nxgIVSTJGH3OLv4qW2TXbrN9mkM+acacN8x5Ut8NiS+k4hZFBA3
JfURNpe5IJPWN1Z+rrJywGvXFxt9CJMnDhgGHK1l9gBaLWD9QJ4p5CuvGsZpJxS+PePkSNAflaad
GV/soT9Jh8pfUwUhOK+Ra4Bgoz3lzD81hofZ5opVcop3SwdijhvlIjUsMAlmv0AcJq6dbdvJarMM
3aXE7dsvdQimj1ODPcl5D44wOTpN9EC9CC4i8CMkzHwKVUh3iMx4cgcSe+ZYlLeiib+5ehb4zbRo
FClhGsgCDXxChqhQx4t2Fw3JR5cTAB0103iyGONu4FdJX9OQCApX5H5JmnVv2GxCezZXmzTsXugE
AE2orbNZ3s+XIMBa5jpELXG7ZVuVV3Q89QnTsSB3Hub08gZUGR6LAC2fMDu3Ob6jDcN0u8Hcz+3R
xjE0tYI9pU5b3x5rfrMLSxjOg5nT6+GUB1MmYkcGfDsX+TbSrdxritrll23wOMHiXMlgjdqRt/O0
cbo3HJ4ti3Q/YIU7kG2Y0lcU7LAYkLzBcJ7KwtL2CDpbqwy/p2PWHMoFo01hjzQzZcO8G8yGb8cE
3kn31i4wUsRHCqhfczlceNc7O0NSF6g19o+0KMrdlM73Wj2OnrsG2DNO41hxkYpm09jYnKyoziKU
Oa/R99aFYOPEteI+WZ05XVEeaLGS28ayLa+zdNYIv4q3q7IY/UzS5hyyCt/J9a8jjUp4M8I2yLVt
2aRIdApYZh6FN22h4qtowZlcOc11oAUG4zIe5iAj0t87pyRpfvYic67YuDxlWRhQ9PWYNSY01EGc
I26sLbbrEQok4YMB1vNWZbF929aw6MuKqErQZHeiw57gJITD8dFdB6gCpyrGjNpP8CNrPaDcIjum
XYQPppms10C4MUINE53o89AftfIjkEj5vGeuyDWBnY3bTZQE2xjI2qYI6C+Yabd+6nWegjiM4NOo
YvBarNNtbxJjajQooF1+6vRglxQyesploJ1yZVu3FLsTc5+AdcvGLHes8AD7R4XwQlHzF420hD9Z
Xfdupj3u18KZW0BztApBYU/xZprDbqBxmKAwLsFqWDyrxQcAnQ0gcUsms119uzh/64s2CpSDOa4+
cxeakeqL9i7UbB494GDOWtBdQTxWW7vlPATxgRoJfBPEi+H5xHZ5U+G0+j403VVeWY+GxeeJEYFy
qbqZT/0UaW+FVRM4pVh5Bzj3OrT7n7ADqS9cmbCZyCxPN/Ap5m32XMXJ50L16aZfsaOimQC6BGm+
hVJxRxXuqczXg/9oAo0qDFLW1cpbcHl8z4L8AtwCr50sl8xpctbnorx3nNaEJMKQ0gFk3ERsu6iq
oCy8N5JvnJz3/UiVzjD1N7SwHkYzJCnccNuFyfM0jVeV1u+GXvKeGAeL0sqeM3ZaXXUOrtyA5IjS
rlS7MMfyZ5aORuesebRb8dmsFsaq1X/0U/0MGX8bzcVPZ6D/G6n3JeTfQUM0pmMrvyNv+ege31LG
Dfq/gOakAY+ypbuxmvEMQ4TMuhhh9iRoe1PAb06qfg/R4om85AfIZoCXqeOjrQybvELKlFYMY5ch
1KiNK1L2xm7pGzgxq/eO0tDim2FHV9RY3eMEbrxxztQ1P0SoMn3MIwwcCt9J6yM5risfao/a9ipg
x75HaKETFiudP9th9JiVLm3tzDj7ZTQKj63IQSgqAaogAHdVmTwN1fzNNAJeplUJXRirdLYjC+fc
ZfTZFv0MrZUmxKe567msi5mdwypcFK4efTZ90lyHNP09Zga7fd4tlMQPOnBDO4f4JaEjPuTO4kBq
4KNpuhEQT75cGKOiT2NwiSNPbbB43CXmuYbAcejEDFSszuDytKbLiKnl080s6QEJy7Tx+qgGErb6
9TUZioMqUt7wzEWpyQKyUg91nX1SypDmmxgG4nUEJAh/ctIF32F3iHdme4hp/aAZMd8sAnY7F8jM
ygxOnFGBLSAMmSczjpKNFfPI5pHgyP2ENvPNLGNQmBFKfz8ZIB2sqgckJLsJSgdjc8OSUFgA+Atr
em8s2qiglC9b2VrdroiX/EE3abLTwj68I+tln1qXkj2gEQcx4GFq+2k5RTIF5jTFPa7cMfGjSnup
CWjrWGcoHmud3Kvi0qQsmx2bV2a9e1M14q3nStlalm3D1M/nzdTgqFsUUqpZqjDYODCfNna/JPdl
3dvXjZLzOYuRAOjt7eKEl6JoH1FgAJjGBH0k8vmYPhe41x6yju6EdO7NRyULkyn5Qpu2Ti1hU9Fy
PQ7hio7uFEillDYKLIHyoEss/lj/6vuhuhpr8PGr9pwDxtfwhY1BAelWCOvabdxbMAznfoi/cefw
8oiq6dRZ88OouAkbzkG0bAzoxDLV3oJ+zPwpx6mcuyTBjJEGjbrWxSlZloS/2khPSc81r+IapUzq
yM5O/qZh6Txqi1sfCIO+BPp/sXcmS24jW7b9l5ojzQE4ukFNSJBgG4w+FJrAohP6vsfXvwXdvFlS
KCtlNSmzMnvDTJkEkoA7/Jyz99pJfuh0RZDP9z3Xh7ZMMz1rqIi3HKT5Vw2MOmZO2pdsgBzFPUiO
JtKdldCizAWDW6zziKxkI8XjI43oeswMRIcod1m1lctA707V5vsmjy9DbY4ExVAvFyJ4DiSLGjBW
sFaHuD6z4ZKQVLPPjlJ5QCZFh7fnrIyFxT53RsUHsNMG6ItWoPzy1VLyLA6JT2bZyOmwglZ8X0BK
uopkBuo80hX25rkI57s21ZK7ITceSOOzrzmhQ/ch4Jox1Gic/bbYcn+rB0ACqodlxFwbWaq9ktJZ
sbeHGrnnpBqwzVgErcRxjK87htzphI9QiDIoEnV1EHPRgRFPysaTpg0c3Gg3c55fzSpq3ywqt3pN
fwBJgpsPSL2MqFHeE3uUpF8qH20nb2qZxd8MpQWoYQ3qonb3W6IQ8niBflXSG0OzvQ4ZYOyAQsG1
nfsSrXpyFwmyPNSCQBUHilId1fNtW+OI4z3NK4esYwB7M+/DjODuxUmQXDcxrcWuMc0vCk29eC3a
kh5FYDj4GC1dDQ+zKdAuc1FgiJgbEcaN86ZkVz3Plap8ZJ0sCbRugrNw8vQkKlsg9W7VF4e45G/Y
JevXye4zxj4NXZAxLD4KDt0QyYRRHDGgbMaxysF0YWo5KUDe9lPDraDQpBM1TvmlGaPqOrTawksG
u/YqMu3daZhm6PSNCeMpcNjRSH8VLMiYsiIACBitDFHQOeuEz5YPLNpVe58kxBFd+Bgk1bORBhDq
aqnf6rleIvMjOYlXs4IyGXIQ4wqMAXWTZvc96UgZ1CemUuRcoV9gEOu4DiFdVxzB4nshrA8UMuUa
FBLZGkODxS+sFPDQVrWbFCV8B5OhXROAyMckrUV7mgKblLtsaNQ3qmzbHbKWVG29RAXQon18yOpR
vYJnU3JO1JI9O6jv5VTrWKpSO+DXIo1Itv0iuWl4VPlQ4Ro/VeZqy9hY1sScK0bXPHUES10RPDnt
RUfghlbBplFwL61I+yphiw95eufEQXImQTy6z8wpuZITOUuybor3Oo/PVUriT2UCrZ6IkHSrHj2+
ylHAC7qK4YtvJh1MmrkmqxrJLQNMwGNXaZM2Wzb54SZl8kVuEnLrfatVhGHGQ+VvQYJhQ546PXlJ
M95YNHutV6rV8VAaZUnUa17sBcGzxkZP1eipc+r5/L0V87/WkPpRW/d/SYGnAXZBdvIPXasu+CS/
+/Ov/Cm+s/9gjEGXyVIFzhLd4B/7U3wn/6CTRXAZyYVLaKJDu+jfoA3tD02DsINsiGDkRa7xX+I7
B9CGDoZft5AMCOSB/5Oe1SfXO7mndMVQ9/DR4AcY4pOMxWm1yWyrxFlptdxVI1lp2RKegFmS8iL6
jZznF6Uf34W5iop3xOa6n2f+oT9bJhw9Mopnne7RoNGoOJVR/5a09OeFWd3/cB/+bND9qPH7JTyR
djcXNEDu0i4D0/BJ6xLkLQr+oMJksuTs1HgCNNNHM91T9vGHl0oj4qnl3Uh3hQyaQMt+00BexGk/
iW2+fwDanqrKnYfR8LPGpZzKIcOnaq+ErQdHZGrtas6m7vDP3/MXlRS/pURFInnGTB6bT1rGwtdk
n2k1X1Mpm1Nvknrq+D07sy/E13++1C9fyDakWJqwqDYcwNSfBFmoCTGpMzUlGkOnuFIzZaMNuAT+
+Sqm8Vkeoi4551yKKFfwNNZ3HMUP8qpEG7QwLdn9+jjMtrNINW+oguKNnqRYZWBKN6DlcJxEcbKl
TCLRgenJJuhIoQBxvwDlNA29XG5xChvabt0NYbGWEf+A1ugu4Rc7sw8eFD10zhwTlJUug24f+r2u
rzJpYRyNm8sw8SIOMsV/biMO9XlBPDF4rPiipQN5LVnlCWMZSfdJeAeDzzjgu5fAExdoolZGHzN2
kE3qG8kmwOWHSS3qPcoBmsBtaB/Ltg+PRobWb6X0uvkiQSGsTUL8zhgrmrU+mXh76IIMzgaBanEw
B5m90TxKHrES8doSzIKUleaQEy7qfNgVuEXrVWiN6bqagUAyHlyC2lDNGI3RPDmdeZ3VGn4OWFtI
qbTebZM82spCo1+qJSnUfGVeTIMQH7Pmmn5gs2G4ErgG0Q3bmmNFGdBSNsdgflLiZn7wgU3tNDPX
bnGPEnbO7YnxeJnzLiFkstx3ZGccyxEGn1/MxUMUDM79pOQ5wHcoaSRAZLFi0QeHwwsYv0v3kUFb
1RILdtn2gynaGqmtIQtWKOO2PmjfVwz+xUuHGAbiIwMbz59GCYiyaWf0npwwvEnwUEQGuWpWgqKq
sIoWNxNNYsoQ8ghIF8+zU5EbyqYL+Lbldw+3UZP/tAINiZ+bA7R/6G1QjqGPBGTdYVrcyGpMHxGe
FtqhCEvSvzgtx0s0GN+b8EF6VtEa5kWou9gv/Oc5rulpalXreLJBaO8ulcxw5egSfW2r1YGDeVmZ
aQxNI4ek0s4Sn7ZrOZ9rozMfcXf6T/qUjRdUh1ZBmYY3YGUHVu5jrad6fSCgwwf9mc0c+Gwzi9Sn
eIjSt8wCmAJClygO/J0wv7QZiH+1xMPB7a3oKNd+oaBpMMyNQp2LESCqV9MMmQuvR7bvomq4nhhw
H3R85K41Wd0NSksmDg0jht5qUC/63yZM9RuB/W4jqvqJYME75DZf0748EV0dQUYjgwFdBCUDkBY3
nCyKESJgXizHF+vIjtwODoKR1AeIhV+UVNnHJPXUrK/E0uGC+0GAIKuXV1Vu49kb6vkmbRhL5Cln
rHwq56t8SB4IynI2ThEFG6YLjUfXM3ENM9o1pniWVHnYuGMsizYoXbPAlVQIKJWO2mcM8HWNJsLM
KLoZ0icYM7TKwji4TfwO6eXUYFHsAuw7FAHZK5ZSMAg+Ph/NF9dVGtU4t8dbXa1JOCghtuid6W/r
Ekgw0gtM3uZI7Iiso13YokGwaLDSNohIwpB9s21q0JqqfrEGfH+KnzLhjEuNBwBjaFFyDkYGvtFL
Xb01FTMGqpCe4VBYa6yAJABpzSuU47tSyXCShFhwdh0ycgx2vnpOuoIg0IDzu9R63OoB+ibok6qL
ERnvYA28Wh9KRhuWY27NGd9RYJi3rKTGUyH7cfYmtRRZR7VEDGo0lUsJAS7IPbpd7cmvclASguWt
GZ0Ts0sNr3MUv5N3WoOYIEhIJ4KlHbF9Jnmfn+q2eOpqLcHTmozXmGwekVoKMN8JaclJ1dJWxTLd
zgXeeTgYQFsTllfBPCs1z7mlbcxO8wmVYRKtMtDIw2sRz4wakGcgh4pt6fbLLK0elMe8QHZCblNq
bZ1Qnv3AAURCiAN40oRYy20/6NBKJHqrucS9Bn3XP9AIy/cJfPt10fbNLqY5vulT2972NEjOWi+f
Gx+uQC9rivaQxhA9PkzJknwxPO/XSV/dyumrDwjVm2L0Q/Tvsjta0Vy4U82nQp1iWnPt9WiWtIX1
8WGshmAf0I9ZD2xV+3CJNR1mfN3EO5Zvo96fnDw4JUAGcIKhAQBm4pLWyGpQumNKiMiOMBVzPYeV
yuiOWKMEPmMqkcOoeX+FzZx+A6F0pPZhbO75m0wS8lvWW7gjfp5UU4Vn3kngldoWOkkDfcMqKpaY
P1HGNNFYEpJmgf9gyil+HAfOQrFm59/AWhbbFLP8TNC0uaJAnNyF7nftGNw1YhBRN9vhRRfKfARY
SW9oIKQSqiwQpVC6UWk1TPkiemVGEqB2pFm2b1r47gEJjOQoRVYwrua4xOqpl5rOMGQi+gwSsLFp
aq0K6cYk6RZwxB4E3Cvo86ewBSihpvnW7tCmDEWVfiAVfUzb6oTT9uugli9CwHOuyCpoO39Nis41
DbjJa8ipJdl5P0zJN2ne9SWN5dySBC9q59zwT7RJcQIzZCWD9GQN9D/zuK0BRltgN6rhSs4MwpQ+
x1/Y15Dfr/M0f8tkbW4k+jTq7+6gl9120nsmlsp7HmTLaOcJ5XgOzX4JC4jvu3ye1ybD3tWM9nMt
x5iQ4j7FAEkHSHWZTVBzZkG4ngQhw3WddbAtO2QHeKc1zkKbQKb47vpivmrG+N7SjVtrlNqNiVR8
I4lY62z/CEv6ySDuzB3DIGQeUFUICGX4khpolgLJZMhqM2xhAbIuf2i8Etn5OcyQb1a6SxsIHOpE
kqPTeXkBpMgI1Qe7T41LkvVfQkclYxb6tuc31MeBJOo3MuYHlfkGus9hDZkLrGe+IzlrD5DttmEc
sbM5IK6iMKSv04J0kofIkNyUCbyD1/j1FztWqWaN/ZiazVqIkvMDl2ceGIsA7o2vjLwj/Qp7pZ2V
xXPKTILAQTvI3k2D+WydZOJcJmN6YZ5x6IEqeYrDsKad1Xgn4PdHzCRPJeZ7dIokL7bKfMVQLfma
spGuplpdBDFMedDo9Sc7aZlTqgs1yNdjz88GsmjoPrgGkeN3RimqbQ2OhxxQnJhuQ2YcmjnTvyjK
NHMOxUWcBUPzaDZSdTsmz2ZOL1Br5+6LNTnKndHVuaclo/WccbyI1lE0V1850leLiV2d78MUCLaW
9kczkcpNqk93elC2DCzIseXRJ0+ptTdzSNsvFcbOHy6pnzseKTTtxhodVGeqQ6NFAgEgdXbtjOQ4
mL06rYOq7/d5TkhXivdyUzOAXaOiqHA8duMB41jzSAMk4ERogF5rgmrrh3O5bcDVkwBZjzck4l0A
txVkG3xJeQr2gKSBnOAXjOKsJSYXPW8fhvMKQMchm8jj7bKQlMteH1CwRVX+TDsn2CtxuuvYFWik
YhK1dLtfhxrjP9lq2pUGIfUqq4pqpzMqYIJTJrtEgz6QzFJszQa8jxHnk1v03CM5d9kVBBcHvGnS
7BVCByFfGCPZlGp5VZaNoq5MX3u28sR6cUaZAMLFYkYbDQyvgb6LeM/ybMNldk3RwHe3kq90tPT/
ZRXP/9WmyVKOUtL9902Th+y1/tmz+Odf+YtOCgEUcxqARYFFWGh/NU3UP2ykNc5iWoQObRv8yb+b
JjoiIPRX/E+4yiZ/76+midT+AOZpL3a77zZHnBifhD3/JPRBHvS5rsfMZeJIgt8HxE3/XJ5mlW0o
hPxpK9EzhdTp2Z1GwBgrO4PmVBTECEdqCOqnyQlq6+RmMDk8BT4sbJkaH0QTGifRObjrJo7MhIyp
69S3c88oqW6D0H8kRLaBQ5Ce4xmRYxewDXXOHOyYrFeeU3SYeNE/MkIEhJ2ZHeCrOrPdKdBQl/bz
9Jxayri2OIDTSIybE2/YYhf1UwEnoSOjEfEpp6n4oqf3A9iXVRIp2YdCL3s9zebXLOinta9gKy4W
l3LTt9PTJBSxpzENtWZKW7Z+NOcBbfXVgEFiDUBaO6bAjS9MfAA/NOl9TXrVCkGqsg18hIx4+Dgy
gMk45rn4BkWF1JeEqAFENGdZtRf8Xd94Hw8ekRNoe1pksro9tvT10wKde1/RoZplc2UOqgcu9LbI
5DpGz7muq+KCB8C4i0rk+UwPLZjIKhAOmZDOWuShce9rOZ9iYn4jYuj0RGfnONIxPM6Z+CZm9ZtW
myidFY4zc6mAqUa5UOO8ciP2Tdf2kSQXVdXuRRSVqy6SpMEpnNgDgCh+VbzNc4JPU2esuSS72nPS
fRuM5b5E0TmVCO3jadhM0hg8n5wAOI7TS4Hy5Shq8Q31oE1rnpNcIEr/MuWMridi1qlQsucpLtLd
rDPvb9F+4HW0ZuJrC4BJPqgIbvnwpSlGjkG0jbeYwyVYljRG9G2QBMq7KKc4bI9znNzZfX0GVX9r
oWmiyj3F3fgQENOwjaLMdLvZvg1qzjlhMm5lkKubtotfM1+GDDIIGSUyZFUyEBW9eVvoA0O5CFGA
03hanKJ+YowSMIhAL9BAoy6uq7hjyjP24dNQayZ2/vASlcOu7vJDPGS7pLDem4zjV2ZyIKVpCguD
mKauVC4NRqkb1V8mSlNebqQsmYUCuucxGevuWC4KGKLJkV3Zpc6jStehK4dpW9S97Zmm1h8YuX7J
57AgkiK5FCBoDjxqzVWFx2g/WpTigaUQwsHi2UxpD/nCD8MtZAQ+PqmwAJyYvjKezFY9KNKVhidn
7OKvmj3FXpZ1r3bAmm209C2okGKQdxDsCSP5ZsRa6BKjDbsggZzQZCW4dMQ2pjmqnsloIzPBU/hz
/g5YYVhnFVcREwArDTKdbPP5mjPwuxbqCBSEVh15KYcuwkVk/2QuuoAuynU1lY+gjmzSMmILq9uy
LAI+cmPgD8qWEVEnFuaK5MWXdgDEsX9tQsDCW2Au8d6HM4FzdEDtsAQnzxzCe9u/gLbgbEojyI1q
piuInchPwK66dTRK1KkegBA09o4J1blq0otAsLIiKNC8nsKS89w4VATlRqxpDhUiny9LRNEQM1ul
d/JqxlxTNcYHupdnSyHKtEMX2LZQvWKj+3AAHGJ58McNG9MOyfYLHPIdDjVAbm36XGjCMxPrVNma
dm0uzBttNrUjGi2wM1MYXoVOOj3XoabuyfFgujeFG8Yj6mMYNHtm5OC1UgpWKubJjEGA9NJalSZF
ClA+ufUrZr91NzVnW86Vp6vtTdTrEEgc5DAF1J1bYfMIlhACB7KhWcw8e53P9tyM/Rd/Fp5sK/8e
m/ozpsI3c+YI3hXssphZCEiQmBmygFrbF/q0GScQedEQUSP7/1KI3Q5GHF8F2Ijg7DQMZJcEAqGo
6aYlnlyVvrVSumyHVh4SbL+k4ZhRzSOrlBRulEBBi94nS25ljbDLt0sGlWZN5yEbvhjh4KXgw7yo
Jo4CNSJKhcT42jhqdFxeLWICGtnH9imnvmIQOOlJt0P77HVWl540ItrdiQWxGdR+U0Uw5JWu2jcd
eddEKqa36UjEtJGXJ5KNtj7KgWOkI6yytIlDeQq9DHXaXTAiopIRgUJ61KqcbeMrhL+jV/d+vaDN
ECxKHdxHCvuOInDT0lAd4mBY95VkY7CKR3PJH5VtaKw6Tf0wUNuuMl8n/92ko1LxQchzTdDYdWPw
jif5ebAKC4dQ1hC3oI43qDWbhEJ50DXgGkrsREeNcZ7nVMZXLcXNibfGXFnJgBDRDkhCKGNtnYK4
4vicRVvalCTSgFV0jZ7IorznlQdAstv6TGUR3MWrcCDBjZJ33Qnx1JDVeJhpB7om1J6rHDv/A+jo
1Jsm875RS0wC6Olw2H3YZJid27C/00fjG0qRihJffcZWUO8m23qRE9tKq9fnYSSRHVCMuCRm1xCy
M/ieGHKdN7kOwK4y8h1vMLbZDJEl+Nh9pHQT7hb/OfMbKuvGz/CaVLckPNcbghJS5jqKsYdjcmWl
I3abWX3VZ2RdZWK8VcvHnzr1xSBNvJOIqZaInnq0hj0xVeFW1Xncq5oxSU9Q0zk1SVEu0GeuVFHv
B9SGl0CtT6Hpw4VUs247z0hQjZrNKWYhrRhzyW23EMiSSUOfO8tTw8TkTAwKrQeF7agaeRlnI5T3
frJPsD6Pfcyu1rOR78tBssuPljjkxTAQOdV/gEOszsU8Vy7KpHDbgodDNHsO2jjHfqFmeEBJ2SKW
LWnFhhKNELFce8/KtHNTHx2mqJv7xk48hSpu6c7N3iibV9yBB0bXz1ZbH1EUPzEVO9MFuRkyY2cn
argupf9lTouHlh2PCRbnsmBUmLhjON/ora8zY0AkRDdzOWqlZKPVtIXDyOo2Q5y9zZEpt3SAE5C/
zb6q5OyOJeGtQf6NPCZ2BjjE+6EiR76upg4+J0Pg3MjJY4/Stc6AY6yj9yrgxowxXCEbh1ZdGlui
MMQJywZuGppH+MVo7zZHTAv3SF3zR1hjz9acEVIYzAgBOqNc1712i5B53DQmG3apDwszEMPeY5gY
H52tqG5qTvYdnQZrVQ8+5iemL/tSAayoa32DXDIKvXQg6xxqBzm1mr4xQ4VjCwuON4x2MVLtSVd5
PxXGcFPXDbKsmN0N72TqzshSt2jOcfml2HQsksEHYpf8olpGKF13DO0MpCWim6lrXgN8oE6vPsgU
iKKD6I9Z+TCt+rT3L31OxplN2BPGoHQ3pfXr4inih+fthpj1wCjMcNXS+JrNXe+io4f1NGsfWlXu
OEvc6TkZcnrAeaj2gy8iLe6CYiS3kOFQL5J+E8ZLhmwfJhu/r5e0ICc+x0rmHzO2LxdlNyraRfiU
Tcq7SPx3RyBz/L7CCT5fOXp/pXa8PEmT3SGvJaNRmS99aJ7QBD8udzL1+XgMvu6sVuW95JT3qGk9
bu0eRBxoQytHJ6pqGOCWELgiA3RYVcPeV0mPwvY4MubXeEUiDEftg5o1yc1NqRAizjjto0Yz6KY2
PwX4pmgbOP573E4vjekPzARR45Y6u1oBdXZldhZIZQNRtWJwaP5e0v1/ycD9VH7853+8vGcRB6MG
UuNb+6NnRYUaQO3531e/W3A2aaQsER0zobLe8l8vf/Mv/FUMkzRAqWWpkrIWd+pfxTBlLaENSzX8
L0zPD8UwjhhDWJSpNqR1jFVMcv/tejH+MAigBacCgFpdxvH/k2J4mfj+MOIWaBvAs5DUYTBg10C0
/DzidkTbS5UvS7ul3wYmDrhh9CIReMiKdrFlbct6JH9T+Q1B4Dun4vN1JQBQiDAW4kO5eHF+mBAr
uix73+e6iSn0DWQ0cycKxLdaqWVIbZawOJMZlL+Cx0UPbz4rojwUQWQyGJBbrLZPdJ5uVbK70Adi
zqtfxeg/RW3+SCCZvmK1rZoBsrWpopseHn+43X+nTFicQL98em6MRjuaGfd3J9EPnx76Xzf7BOBS
B5TAwvDGGEetu2bg3MUYu7s9JL4tWSerLE6OCAdxdP+OBLKoAj5/BHIc9KVj4pgYp37+AZO20gPV
Z7IUJA5VabAfAmWH1nqjNr+TQWi/fl2eRIM+iklb0cYl9fO1ZGWmAhgKU6y0uXT1Rz/Xm2CU6Jk5
olPmG+F7br2Ae3HxQeAQp85usv2gM9CivbcaQjz7zg3NoGs/sPeYa5nVFJ6u4HIV/fVv7s0njQNP
9M8fdvnzH+5Nk1CL6Ms5s1VxXKKSi4Mny4fGS11exSmaZmuztAeShgKFcUT0GA3Sy39nPvysXvnX
57CExfo2dE1zWNw/fo5ZVmT2LU7r1CzSVWp3a1+ax1Q5Va0PwRPnDlxQe8pcK6g2v/kNfn046Pqy
tHTuliO0z1nnGhjQ1hoDZTVUa8rDcEsUpLkSY73WZXsw0+icaJScXbgxnfZONR0y6/LTaBr+GoIv
KNXspI+/+0WMv7kz9AMXNy8xCvgyP6lPFuPNRJoaF6bZbTHRWMMS3BSZ/9W0qcBn9SHbYT7Dy9Xt
kdfe0U8h7ZJSQce0sQDs1ooqCUYMcuKC9UMd4zTrkQTSJ1I2juxeyxnAEt6UU2gHXhFhm+BI1yfW
wyRjbaVAjSIaMLlJsb1zmp1drU4FDpVy3lYiex6gmRJ60G9bLbmOAk5lc4eIFduGGwTlEeC1taIu
QF+VDm9tn1wZAKM3uRa+iRa+qMNS1Bg9pGbyxVkK/H++p79u1NYPPx479s+PUwmRSJ8NGgXgucHz
+g9BuUggAbhyMDmEnOpam2lCSNTJ6p+v/MkWuTzIYC14cdn4IvFnfroyqdRt19fctlykJUReXB7q
tO0AN8ddiZmFg9f3Puc/X/XvNh3EX8KQpg45ipSSn79wKuec/ailXiQ3GvEtkclK8EDgrMOpv1uD
LT11wEIVp1tH+YuSZp4f2nBLK552vV4BeVwztbhFi0LUnaMeI6U9FXr6YCdIM1Ni8gL5u2W3/BI/
78nWTx/505I3p6hBAMGenBNSG5iFt1y7KVQOm90DXouvFR2XOkiPSRsMv7lL33+PXy/Osl/2mmWX
/vn36nxVTQask6twrrb2FB6j4ZiO1t7wScUzpid+yk0ixVVLqLsM89+80P9mx+Gr/9fVP70ijIkJ
rLNc3aqrrZA8GzDXe826l3m7/ucn45Nebnkef7rUpw0+ctAMgG8gsjRRNiZe+0xv6W78brta5g2/
3k10bGyg2FjZTn/+QRF3UgeVXCdPmgtuDPggLLyjlWtb0Q1XnVk/kS96nHvevzkHqDG/jfv+KoKH
nt+1jPH++Wtzzb/55nijWYQWRmjQg5820HgK2xpcTLAmyZxjRkJbQjqh6pH3IAF7sj+19bNYUDtA
bvvuaVYO2ENXsTAqFHbpF0LRdnHyQOvYq4fZ9TlvqTlHPd4FaSw2Y0giRNdAiSnq15bg7umrOV5S
/cPEPZth3Ag8WSeI4OnCpf4ZNJ6b3YpwaWFTQAZSYi2Sb6i0SWqU2aqFxbpyyo02bMRAgUTggx2L
XdV33/zRVk4DubPHusSTVUXPc4XIITNs1G/pJQ6eK9REk7RfCRLa+3hwOMQ6dPxhLJMVieEs51eY
hEbiO2RvWKqJql3K2NR3Pc0HzkOm9gXZ07cBL2EDq8YiUxRJDUJ51Oz0PmBTG55ISY4h15E0un64
Goe+gWmPKq8d+CdK8yXsOledaegNtMJEUNNuAVenVsfBRzvUOgtLpZSFl0U6BORcKy89vTrQv5mx
Nxr9RqOjg/naR8cRhmLxHp7TIts5hZmtOzW7VBYNYQWENW8UMmrUejy16rTyAdar71E6EbDeN4fS
ui7zhSlibyAJ4vBGLYjL/sLsWuS1q2LSdFUUapBLwlufUp1AyIsYu6NqmTif+xs1LtwxSXWmrmQJ
+8qdbgCiCSoSsmN6wYPzoQ7+ElzEbGpC1Y6AfUu35bqeHLdSRliBrZfn8rYkMyYKxIkO/07p4SB2
aQm+Cs6wAlVpVY4fsX0bj3SKur73bFugS6txatrkBpTRvourwzhTYEAih7NiwlseHgKLpE2V2LDe
yi2vVpiwlD23PAdGABp4aORNgysWO9UUhztVhPN1UxSSxswttYovaUBm+ibQPCbAq/a+iQrAKdc+
wTNJwrchrHeFiz/qodyGHwzQc5VUS7kSYiOJINYnxI4HutleJS7122SvdeztKVx6zkr7uv9mBymj
tEdjjm5hfQHW9I0jpsxbE+sLnnXaMWF7VgNV50X8KJs76CuHSW9D2BfWUajBgeGMp6Fd9AZtup70
qwbjm7Vj4M84/r41a5fHf0SpHed3cNhdHQX3eKekLuFX5LEyIyPP6DI91uYFmwAYshOhMzQuIVMl
DSize0mUWG5ugUvWYt2/YhnHP3QIquve2anOHYOESD7pBKg2051oB6RWZ3xE3piMHjkn8oFPTpI2
BKBDUODqywwy7VsataD9trmmr1rMP/yy+d1cqIwSjyPyunwdv6AaGHrycCr6aAIn9XDXdB5gs7U1
hN9sK7mb7pEjupqfgaXBlyXBz0CjjM1gYyFdyfdd9qz2EU5vjzIXi8pbadLAAwYuw6vAd1zDuIn9
Y0HbhllRWBEw7JZaugbDBHIO1aZ0Ff08xCSoh/sU4aQTPAP02g2TdazB1RgoYYwWfUNTrtsoum1m
MmtSyFlrsl1g9WnJgygbdqRqvkFDuJUJns+wQc+JOQUJY60xJnsPOCdmELVFpXuhiDcwMneiETf5
VL82Qb1Nr0uVlnnFpqRshHrWLfKBUcbvMnWNlHZVzhANKi12Dc/sXN841c69fi4KeqbyCFkqUt70
/r0XqIkITcg/UnvxFCmeneneRBJUF2A1CfdqCwVATYKjzdQou1vCPGZMQ/VKQpnSP7qA8SEGWGrj
WnvQ45vU8DJrbWjuWN1Y4ckZydZKH7VmW1vWSkNmuJi54q/G/FRNDLjee6LoAlRcgzha/qG+DozA
syTb8nUEOLt2yCtQHsNyCQ1RvdA+8xAbxrm/x6C6nrvrJL4qZxJuCvki7eHY+ghdESFBXrgANqpp
I3u4d9ggelSNrcNYspf1VUQCwcZnV+7VU4JGqM7Fasrf6/HJbNkh8ISWZ3IAIogQN6110DFGW+I1
yR/7InTt6WUK1jpQo7I5cgIouoszAN+m0mbwxcMBl5L53gEemdafHbknQHula7QM6ZRFzkbPKtdp
Nnh48pYpVrqNFt21BO7gFAUrd8xyd0i7+wGwTRHfM6kbXaxhw2NYQ56I/HoxnrOChRgiMEohci0v
0+neG6RuIB16BKhBreEzsUSk9lw/z+Fmfh/EJVXO1iPQyEvd7eb+PsrnQ6AkznaYW7lJGA8qlrNp
pguIf0LnPeA610twWXZEnlXL67aI3ZSUzBESyCNiWxTm66LYB0nuXBX1rSW+9eh1Y8oBNIAn8lSG
MFtj9M2662Ha2Q5vj/nayATP6DHrb5Gbu5m8qTB7810GVswx5/uUhxBjmIrdtdTdyCKZuWdF7ERM
Hd9DIvInT+S3ZvKqv6Kx1uiE1vDG+IYzOodmhT58NTa77JtVg1wjYBkpYMPtDz1nqFZsf5AkIN4a
lTvTpU0t5ka5eJhlvUk6oJjOvmP2MIPbYAnusulrAcg+4PXx5OOCbLDYfu3ifiO0rc/u3mQfrey2
THU81sFwwItXl5ABjmNurjGnrgttb52MMOOFY3MzuT3aOLcr/ncPnk339z1pGCWzX+s6bO+JUHH1
gqeehALSoVaKeEdGeSGypDvY9IavOOGMnjX3C3o6GmMy5eS0tRXI72ZEkk8VxC1EfQZjLaO4q9on
C73NWYqhKN/Uamy/xFn/BPi03aIX3KkFMi7clDgilWAebhx7VFeJil0Nxt+XZJi/OpU9M8JJmd07
BPgg7orOEaHAr6Daqp3ZBnciZ5jQzpN91diEOISVbZ8LjJZPnd31hA6MfbqpA78j+jlqbuKqJ1DM
TAdPEt62SspxvMxoNLdQQp1tXpnRYYCP9BCNr72itiC28KTmZk8cmIQlJc3gSxQPN3hL1miLreNE
4A5vwLG8R9PfMWVJ2kc5ah8jnsa1nqszvA2kDEZCkIIF5IOwIQWRcPYGOTj4f8ydyXLkSJZlf6V/
ACGAYt4abJ5IGmduIE66E6NiUsxf3wceUS2R0VKSklKb2mVKRLiTZhie3nfvueS4BXjAJvoAKjdt
Rxs7zeRheW4TLLd/bijaqn7EpYZ2I6wPZ2jyw4DFETKMb+/sTET3bWi4r1TEttz69AGVSzNQreTF
cbtrO6Hih2Z9SCgPShyKBgZKtTaicXXKh61HN8GVn8yUjyPWaIHtK/MZ1WE7llX1gH0fhu1SQAMr
mxQ5NQb0fRXxziLQDCGzj88yCplFZoIVbPYuNBnAuctIdJPWT7GeYJk3IUFenaUuiZ7Cx0Znud6m
VbwWYtJ4MDVYYAiwBdAa6TyMfCx9LHnA4130pk7vkqWgCea6H0QEgZfWqpQwAL7NdjLroF66nbTB
vqnI9zZhPRerWqNdK8PLfWUc7fe5Zv5SNT4fTP40RgmesynevwAC913fuxhJZ0bQtMHvohyQYyJv
HYYcmqeEKNL9b5+tSrKESIfLb1QsZVVDqJU8RvRvjavqIXYGQu1gg2720nJVYHLFt5K8ccqGStaW
p8h2f85kJwOJfWbVjulBTW37k9SE2EaUydbNKHklYqcwmok/hLgDdV+//wbiVmRW7vKll4snWQ9L
aSFV+AggswZ30wYRiNWItWIz5UQlMo4TS9UXeRUaL6SWrk28KYHPcm5VG1Ss9Y0NDNa2ghH4KK0w
TkknKyNhmar+blC6iwOdXjFnaRhjoU3nJP2hrcYtGlflyTEiphdsyJvagzav57dWXxrttXZHb+Gx
KqL7ORQuSW3tgZJjjsFd9UPRoR4ATrqJlIqn2bVO9lKJJkP6F6cs2coKmoPdZDfVe/vZ076HNn6M
6M9d3NPbNqLi0KZJCa++E5DLEHRuUL42dGPBkc+7gIHhSV0ie7ldV2AHy9K13gzNWZfEJmCEkoHX
Ox68+q5NuovObj6j780KWfXXLvuqwTd3Xts+qB5QD2V9/rns/a+W+riEGrlkIpBTLs1yKSkhQBT8
Z5a5bHq1cknbJGD7MirEMHpYiX3MKrBTlNUNjbGnPAptXjOdje/iG9HDBqcQ/XahwBzaMrLUMfkL
/oKVmenfc+PyuO5xaEGT81cZv5qf9HvZ9s0pVc3V46KVo8DQLA7wdjYR5Tj4YKjcS7yxeDOhyQVt
PQu0Q8iLc+QA1Il5DeQFrzpD8v4BqVi2LMetCuzi7z5HcaG8AHq33R6pbGpAk9T8EwRblJsl+i2c
TVTMjNuOPEVDTqleNgMDMer+5CXOqU7tqzlC23WNu64LX+LEvEazsTXF2BM8n38ZOPLWaaU2/gQc
a4Kit4pwuic1lU2JScfpRCvYLpf2Q5K4n9JkqTsbxidkk3et9sGbaOIaQphq61Ff60svYsFuGTqW
ga2Cs8A+VGhfEVd9h0sBwQuLrYUIQOUpo7fXEJ8OQpIufQ+EMLHuSTZcR80OgOw/CwZyQSjAbg2x
TvJo3Og2TTZ8vPSFckmFQJIrk6gUE03oMBtrei23cVxs2pm27oSyZ+MbD+WnThobqK52xoX90fJx
137N4WToDrKObqkv7oUzYF/IvkYvW9O249vWNU3kPRLGpuPjc7vsQ5rZfpTqLk+XPuq3jNG4K5st
8t9iq6dHju1sO7xq2rPF1oH8Pnf3yN1SPztNtrOYOabkyUjHQBOnGSgisxmndgM7XKq9lVrFjdq/
AbA8zY23NuXebK+wo3BBJGcoCWchqzX4y5XmjbdYN770BulK4t+Z/GeKaD5SaR5bKqHw2NdEr/JN
YjzTsIs/y9+kw2F2aETyLDAS6cESBUQmwRk/WhEx3PbFp6/3t8SebmP9kabOuyLm55l4MKK5WI+6
+wzyg+SRBGZeY5EWQ7SOHZiFBF7u8e6sMr3eFDVwKCqtsJnGvKlaihAp8MktahuYeWR483MEcNP/
VRTNcdYcRheXQJV57yxzLu9Z4TXYAUz/BXWU3qHxSlb4NnTdvWl0nBSMYWNIs8FZ1xw6SA6rPtLv
y7A5ZXlLRgdJXd2lBNh5629HXRWQAaIbhaVnz8GOV4HKL8F+uo9jNRw03ftReIVBKDdaS0d/0AkL
VzE/BIGhbyx1d4JycKGXQacRyijdi0tSTHTNhhjwjgqGY86bdm1jmrcdZLWKwN3Ks5wR+ak6mpm9
M4yWGc6BlMFq3w3hbeDLe8hxY22I5O1RXhb6MXv3UP4yfW7MrrwuFTdAYB5MFCZXuyLdPIbmT2Qf
SAosHTnF6a17KSoMlM3ZF+Yh94b1lILZh06WKhtkKDTxKYzPC6kXaspHLA147WQs8EM9SyB6mpBP
qiueC+U9YTn+lj2cT1Pb4mr6wrNwGMb62HfMa/KxUjDYaNy51cIFPhcPd27/5ibgqczkro5AvVTj
j2hYHs+IDmamXtkHBIP9UFqL7zVXT7iJd8LSBBleE8ddiRS4KhIKWJK0vXVDmm80zzxlIagB/ArX
acIENvIKgV/DXZJxREsjsM3KEVgQhFmwuBP+1oo53GcVHDpZtrT4OeamLwhXUPPZb22TJiMMfxeE
eQ/7qqjI6pqbabAfi6rYYSLZF2q8wFDBQUdOZo+jNL8UNaENt6e5Yx6H8I0+o55ZhtZfM3PG+7hj
U8fY7x5cx7xijNj1BnqH1j2ZJe9lNoUOOUVRXxL3Q5nJfZXGqzC3+dK6wCqyKPCi8cK9xws1i7ZW
3+mc8kSNJbVbURdwwjB0qqxL6kcwUR/mydmlZCbxaZxD1V3mOPxBewJI+joPgO48pekLv3hg9ZBV
Kqt660LI2KVDi63tbL1y5txUxo9lhbigMl4jgBpJsz6G/hPKwHnWrDvU2Drw2vhIPQ31Wja+xAFR
oa0ooJ1Nv90nofE56t0PUGomhKeMfhjlUfpG4HNUV2WTJXFwf8jspwqxjqXm8Ohm4VnXonfLinRu
GvwrwKnqEFqfbgxor/AER88/Df00rSJAceOj72iH8Zet7sLorhuNX7lfHvkIinhfac193f8yunXm
PPBeyKObmdQbX+15FEfFpaTvXR1CkGCrAoEJ8dhg1GVLf63J+UzgZ+mIxuRSrTAl7wDLP6n7GGNL
sQEWtxX+uZs+2+mt5PjnPil/i609wThZcxT+c9/xH7lTLslXAxv6u/1nFdS/BC/+J8VT/ws5rOzh
ITP89+6U4IesfhT/akj587/5y49i/+HhLCGbQQLCghvB/uQvooX5hwuugmoRYBIs+pYV0n+FM4w/
WMW5lE3RGbV0TrF6+MuPYvp/+CB22TbzZ/7ZNPUfhDPEP7Yu0FdNWLCUK7k6yQy8If+6dZn0uJmU
i5gT1/LZBC+34hi7PJ69J7/Pt2PUMA0T0IJH6bz1GU+nNA0RiU3QhB3LWRHJX6Xu3fgtWbPpxAcQ
8ebmdw3cG+Wb31OIpVCkHODxv78WirN/3iaff/vI7/9cu/2dXfEb2vC3bdzvX4OSDMOyXLb/9j83
8CWxN2D2UqzyhrkH/PZb6bu0BMTaEq4aoIPblGVHHpWLsRnTh9ddGoEJAYrOQyizbzPJ1/F8TToe
+By06A1IfHCRFf/LpZyPk+DRdFmGK2E99Km2pbbwvXY4x9nM1UECGa6w5jjwQvWtZvlTwyl4Yt/v
E5us38oxQxp18o0IrTNm52/TbUXQexgSBt9+Aue4hPp55UausTHw3JN99p8EvS4bmYQ7zuo91sEs
WhvKfNSKlpmsTklQRMbakfRPUZH38G8+z2V7+a+fJ0toc6ksMwS9PZie/s/f3RRdWVlLvahYkdRt
2TVcdSN9NEabUYhdTENDb9fwU/dDcY/b9li4835wxUX3jAcvxycg5uikcuOBLPBacljQi+E6az9g
OHLehZKlgiifX1spDi1BY94dtHtG7/lsL/bHwPDKZ19a+yEb9z7lDGFPIkC5xpNGLr+IzGg95z0u
6kZHxjUOeULhgBf+sEP3fiiinzl1o5Fu7eJBO5bkgEzwA9YYnmYt/Tcr6P+f0eLaXHWuC0qEBeI/
e8HmQfjUq+K25zhfBaF0Du04XEZ+9L4p7spw/DdrX0P/p8+FK92zLfze3uJKs0z7HzeszvuxRqw0
l+qVLT1XD4vyXdLMW0/yrsBiK+d+PhLPmQjtYfjCpABVkf0kQWvUvho6mHXpOFuzWTDfa816aHn9
BDYLOtEBMohF5u9SmzQ/16CjVXzEY8Hpzwmle6/bnsegRzxLDWo8lnnE7sRvFR5PN1tHSfWmPMgR
IuO2s10UAeoauydBVJ3XbDSvyqg2g8Qm+pTEqIhJkx/ZU9VbWSg1s9Pkp5r4K45JqCf3wArOE7EW
irUxeZbZCGsDYQnZWqMXQkvWZjLuSrIGK1zP+bqZKXBuO+8G0oRTgeJOtpQJz7Pv2YwlCUIQMjI0
aWZ6230CN1+sLR8T+0zpNeekPGb/Q4107lakTtys5oDMtIJmXB/o5v2COcGE3uX4WzVkoiEqYWCJ
6jMPSQ1H2oh8VDZGAOccTaCO4j26y+NgsuWLzaClmzOJGdXApFG/WUxfwD+pLR4n+spNMP0iS37q
jndxGid7yLLxWUX6d62TL4iiqX507J5bMKpw2WLF71wEDCmMq6TNZp2loXMdhHPT8ym9S1sXlch7
drriJe3Lcs0e8ZeF7BJA7Mz53vjxfOgQCTkz5rqJegGXAI4Q+9KzToLg09qIwWky3nx0hLKziKCq
rsZwbTZPDdV3JKTrn36umDq0mIy/ff5disryEDUxS38mXMCrnKUWJhmwFzkWcxHagJuJWXdVnx/k
RNJF9yZz0fh/4I/HZM6mesXXQOuUy0qMz93Ze2bqPetjtIY/kR/ampw9G16sSFhTvDrTA6JT116N
LBHa+kYJtL1VLfFYlVo3FC39Dm7w6+BXhHi4KywbqGeONjNEzOVJp9RuMO2TTKuTzClINifc2lOO
wWjQ7pzce/Ia0nx1VLxPLjGYrLZvcaffpkw2u9YdLoTjwrVlxc0KvODZ0styq0YcJ2RDVgMFgKtM
K/s9XdDvFP1AO4X5TP/F4DyM7KM3tG/8jP2RyEAHRsVRNpVCdv6gMopMcq+I1onvvkTsX8GyjjxW
C/s4llTGSqzPLhFtbnhmZs0opqNpVz6GTqoWCttY05AEw0djrzZKCHJE4An6Ws2JaId2lcZIl6oK
Ie8pApJXexBdIOVQ3mSZpc+l1hHRxDm+monFrGOi60fZa8kXH4v7NemSWFV5agrQ2vksoLaNbrop
Wb+uMlI2RFkmFaD7EPiP4omjQk3oPfO+jEYwALh0860A9r4IqdK1hY6NbohaosOX2LOBxN9RbEYL
rGJXX6aFc9EtxIt6YV8MCwWDTuyO6RsyhmzMlw718Cwya1l9hNvRGL+b0HhLtKbinb8wVRa8hujY
bGUQN4SRfEaDHtLoY2z1ujow+JOtzgkyYrG5DHYJCz5F81+oHTpVLo9lbto7KwoPTlN6bCpVsalR
A/uF94ElpN5lCwNELDQQv3xBDjc2scZPali3aWCrTimxs7UWiEi44ETouyULoEfgl7gB3yOd8wlW
mP4wSb56kn/5hszrrV5IEROwVTzQhbbUrNwrlu6g7rTlZQgH3aN/nhOk+izLSWNlDe+EtPllMgmq
S6mp/aAQoywDW1+rd04wLsiUSAOe4i0YFfhKa6pof0V5Tu2wZgB+AN+z8Rbyikj4kcnBGbulSjTg
bIqYZyl7nXXZExkpkzmjfx5HDn1N65gXZejbqRZrRM69gAAys+upagQjQnbDxq6XvFEU1Tg5JIks
c/r2cjM5QeZJDsLuvSdlWcm1FnZ5E5k+BFOMQjVppCQ8YR0R7rH4RPTvTi4P204q7eBY/GlTYaDD
uHx+lcNjxMeZs9G06jymJPJ8whLcFRqJEC+mHtwK35MBz6HOJbEOHf4gEIcl8CM6dJLIJhWpp08V
bWgrpyXORmsVRF2vyxnzKv/suMSXNFldJ2zOpbdY45wu4SgL8aHofkq6Yuq8uXgmoY1yXMDQuhTX
zJ6dVzwwyYHbbSYoC/ogLLtkTb6SZaEbvnCEH4IEqR2JlV93sGktsUYWHUJrp63s+v1gRHfKqgx8
zilyIadhXu4I3IVPPktkPLvCgpUKYNHkNLjQrD3Jw6priWCRsy1WUWnPt6KqKW23xHqpDw/J7XOV
4EEx6TrfhMR7Yxuku+MkJ8nGIij8JA6amuhMqrBisuTZJnrGq8bG/+KB8Ede581lFc1DxU+wYpj8
1dI0i/bVyWCepxd6rSokaQs0rH/2IvGV0r0QtHbqr2TeegtztTkbvXONXfdegCxbudV0A5YCIqfo
WS/SZ4VV1XwR/rwdTD5POmA2yQAxP7T5lZ1afXp0Fe3JdjxmE1e9rUETabVlXRKOWfA7ICj5EJi1
rY/JXb7WaZgDyAkUQTtGSI4RZKuuTFbd82BvHJ6clp1P63igzYDMs9Hw9ZsGmI/mo0i0a5sIlvD6
c++6ZwVO1cNrXr3pHTe5X2OzUGRaOhb9U0QmuxyCSFGSZmnD0aLO62Q2c4A9CphYeQIR++QA0wBk
FCn2RHDDTDWNuDRwNXWJXm2llNuK7k22s519mTwd20RS771qgdGqka+cGPVqnqIXTwJYnVyysWVF
oFHZXFJJBa9kgiOCf0Xp3j6eaC1w4GkFhqA6icYJdlgVd+QEKFVxI6QJ6zXP4D4iBYzKIyexdbwl
UJ3Kd6/w9p7BoJHpBbattAgml3MGj6c58Eq4RKWlP7VGfi9Km0aJPq0eSr6C41SrkpS0eCMJqm2G
Cd2pn2x1zBrzpqrK385EvBm/dDmcyEYfARsGXurQpQeRq9oY+IO36ZzgdtVginWYmzZR6j9Vghi1
jNFeW4ZL2J46Zm76XgcSYitDoZ25JdsTw6PXVrPGV1tVd2nTbboC4F6IezFIK29eDSQBr4BeQASk
5DxLa4L247d4QUiqMsOBgAUPQg38ES7BvJGWDR/jvs/9r8niDJvkuthkY9OvSfbf9XBeeFS7B0NT
r2GCBtp2O8uAYZ9j55rF2eoNzHGYRnDyUuq3VxnXn6XdLxYZ3eQ5H7ZysyxtYjgnmIDaa2NSWxha
e+xPH0OLMgn8rXeKE+y6x8USM1u0KBVbkzZcY5a7seBw2ocFQblqTLBU5R/pkqpmKbXOk/K64A04
RextbNYyFh9+FOHLMd5mo9NPzjBcIonaVs03LXXOIuJhyE67ZXOle3jFFKsXv+Ript6kRKorijO9
ewHVHEeLrrSFLjh7S3FZ7NDYBqMMz2Nm11RSNceF9rCKBmB0cfMzHbxfKnefh8HZW6l1tSm7c0Ie
6VRXsch8NlmhTROb4uEWyvZ97MgONNFPZUQPY8yqoYqo7V0KU0bvQJbrvjWzO/zL2wlzZRIvzUzl
zh6drYjlhy6bx7Tp95UR8bbFmz52EJozngXI4MI8z3P8U/BWtCr7QWbuTtNbUCm7HA+zCUkqMtyD
pzn73hPnvqbipXX2g0UuDSETC+K7bbKmy7qz2TN8KgorTVaLadE728GDM5D0ipWj5ro715k/mim7
yYSYtZM2exQFzARJk23zBadHSpWNmZ0fR1qJ13rUwnrXB3AFSyen12tPbeIdpJkgPHQMqdkwht91
woOwA1wQRENZbfPYJfy6nDrRifU3R1Rvk8FVOi87Q6amS58bO/bR7G6gI6yiLsYkUzPRgncGBcXb
fEwKKjCi6N6jUCTQM6xDfdnc5VQa1CnQb9ndOhZwozLPnZ8de+AvmizmVRMhH1tj4HXJ9wjsGcml
fHeH4b6o+D9iGE+WIDKkJ6ecdxThZiovKJEeBn0K4uba6GxZOCW+AmIwV3Hn4BrQrqajXvPafJsn
tur20L4ZAm4R2K8Dp3yPYDGPH6Pn94tzh/cxv6OyrQeNNgJ2lBHlN722qVR6TaHPnprlo3Jwg1Hi
E2qbGMoeG7woRpx1rBetL+mN08bsWDG33SW1ejMA2eEe86+FFn+bjT5evWnmsqu9+LQg7GOrEpsw
bFlaNaqDIM+/ZnejWg8syH6yhZgvnZ+fYdbTgQ72YDUK95CXyXeaMwJQdXypq/CcJYpGDlgHS0OW
Vj311YwJLKp5Tzv0v71WzWQwdMz6Z0ZJjtrHQH36Dfwg5wU4mB6UXVOiK/CQGht/3HWVRQB7oE+U
MCw2mi77rDjOkMmOj/2Q0k0mhmHbaCkfWojqpheOeaiHTENdcnniNAsHCWceDJRabNy5wkTT4uTP
x+Q95mMkU5+JIJuNYlPGOodjGnxkk2wJlr+0LJC5XZ7p8swAaXHat6xC3839aAT0IdxwruNAILR1
EIoDTgwdg/KP+mFgpwGQ5Ugh9yHxMFDzksmC33XV1KX7uyokPEMW01p1FdDLbu4oYKhoIcEtey56
k5D4wrheR5yWuFoZ11QrtP0s3EUE6K37oZnuWXZ5PKPNYV242jvFBFXAm9Bc03D9QUEsnhGTfGud
tViyOXuvE3OsKQUEOjUMAU0/3wN4TSz8xwjnlsWDaNWPWBfsGu6lPzhH8r8B0g5x1ezBnuo1B86d
Fz4afvkIeJrWb5aVAZUabwQiy2OHlAAiMM0DNfo70SQXX+s+Mqf66cqbUQLMH310Les0i+E5q6Nt
NkYHqXCU09G6s/t8R//BNXeW2xZOu82aoNbSg1tbvzLKFAn2Ww8+BhSfowHRZPfPxrn/SPf/nyj6
/7Ia2P0qrz/kL/XP/cH/QtmfKKhNHuC/1/3PSdT9A8r013/zl+6v/4HsT2gAxV93lmzBn6q/+4fl
2WRQbQ8Bn1AW8Z//Ev2tP+j1MXX2AcRJPPqn/p/ob7EqoLKANJf91z/9T0KoBj/IP/Rdlg0sFmC5
eq7O1tjjr/q7vqtJeh+ycOFK+slrpkO2LaivonWi6euDLsoLEfivbKjvJh3aZLttpZctzpEC/+Hw
IEGErcepeTdGZK5kAIPXudfex18o0+E7KXXo+WaVHVWBQZIaxCeRvNrUxa4qmZ0Guh9XtjQfNAe+
RyHUrQzpy3Dc7N4eyWiLOnqOYDgCQmRdCavkJziXo9TLMAiL6em3ph+26efSs2qW4rFuS1zFwHcP
bgcyIZm5hwoNCKEnOFeVm0qG3mosi9cWozlFzjhekTA0gxooEDrPiXAO8fg6j52/Mkoz4Ki+6zIn
xrqlYyMbXW0jJ56rvs4Gd2wB8HZlDft04BzZZdvfL25/4CUFc37eAkddLCz2gyP9ZKNoxd6YlZOt
LQfzbzxLJu/Bm/fzYvOF+xs4xBEw7/EqcXPrUKVsKOyEA2TU2ysN542Y3evyG8FIrHiMGONBG2nV
RS7MNwPD0jELm/E6NN1Po+EF22paGtht3AYAcCvQzXayI80P+YCKd7CZOXrHBiOh/gYCXNsD7aSl
pq33Yy0qSsjw31eW+6bg6mBBqnYTMBYetg1lPubRtRvrUDTxDECfz27MzTuceRKPYfytUXU3aP0W
0x+H3A5Ms+UM4RN+9WlFLOGlxo7CkSJ+q3TvkLoM78zHV1Nvr8UECqCpv7IM869Uk7up3X45H/vM
aXY2Pik50l8whD9cVgOrPvGfbGngsXV67Edkk1akNqbnWnjsoNWMtjdGjCFQYOnRZodjR8tUJBhV
f18HDejhwNE14OZtl1yT2qHSd7kgYzNBb+VNThUunRTS9fmScFBqtMWtVJEnDx1aFWZE52Bn2OKH
mSEk7ylcNcupObQFsUaHOXDjj/GLNyxIKHkeM8M+4XoUt9/bnlgZmHK6km+byYYqWYeSohz1HSnj
7KZufd+mtbanoJY6I5dfjfqoz6Y0HsAkvv0eDnnW2Ou+co3d7yGnT1hyoe01B3pMcaAtH0ceGVhQ
W8xokDYtb1UZmaCxEFIz0InvyuPg27HSXoWVla/NKgnsmaAqdvIZZwqnXNfOATS7cqvrxUehpffT
zPu9sGFjx9PRl6zO4Rw/WDlVaUPujoEyuQgEBh8jBd1eqpMa+akqhxNvWT3F7o/ChZ9jqkdreEKJ
wTCOpYtj1ZMy2C1Fef2BZLMGcBz4DW6/AhvxOreb+zzq3A1FNSN+P3HXltRDcbizBj/IB/ubYSs8
miXaC9PZPunMgxG6lCAijlYNL8uWCsYr87d+5mpZvHByXhWV5K4atV+pqgkpo3R6/dLuIbtNNhjN
tlE84JIYIbt0BKU2Wv2kcuYXqBF4t5pWD2IrfDIZNH9/M8IYW6IICfPaMndF48h1V/+o8w4DQUVk
iezfpjfDZ6vSsr3AgbyJhnGTO3OLWZCSbkJwIydxzgZhBIvMVSHJGx1vSWkeWHk90niBJz76nMP5
YAPxA2OrXm0rPvmj9l1P4YYAAOoSv+CqnDqquDMPEcxMf6jC905Owm0ocHYTLZDkIOGtKR1JOUoS
nGsVpYqdNbOLq/hMer45YBi0Nk7PjL57zSLZTuCMs6BHnCQ3KTLWNFZu6WeeQ3TR+hRZQmpPHK22
WJO2dT53iD0aX1/0pZPRS3pxLz0G0HA8+U53rBbpqkGWtOFgytw6J5N8scHsGJN274Zyz454KfJY
2pOMNwq/f0G5PXcIT67LVTJ7LyJzFvhMXK2lNlwkLYhbmHZXRPWT38otTsODcFlWaBibqeDSX3Ua
SPBi5Cu9B/C5HER8CvPySn2g1L1QCryrXMKqFLHr5ruDUJpG1l0vy7vU9deGJu+V0HaWEMQE6CK2
Oj4D/yB9cRGE8EycrwnnV8IAJA+optI/yFljxcH4b41rDCtBRf6lM/rbknwpkp2nvtiXzavYvnkj
8ZjI+jJJuvmULqCgf5uAkDO8QCFtMn2Tb1PPXyihBx8ZXCOrUJmoE1LtmpHi+Lq+L+avMPr2lrBd
yCmZP8kR5r7IeUGVjfeUTmqXeO0tNPXXEge+lbRXgM77zg83rkZXY9HdskVRqtotLZhrPytPqY6A
wnSbm9ipUeGaxageCfJ62j7U0i+ATC+hhWVM706FpjgX2McG7F5bGK+V8DfO2F555gaZibuc8muV
DFtF2I2j7hZ/NbsVyN86l3HcHHpnus6de9SNOWhJVrpy2rW6CDTZfo1DdiuL7GC2yd7nSOxSf1gL
dRzleNSRZVjYT0o8+41xKrDH2S4TBHZ29xiqGyvpgxeRlmu1uzlxeetZZ9zquCb5QfViPEtJrHBq
bHI5c8ISq3xsfA9mcvFRWi3V703t8vhHi7RhcqCAOWuffjhqi7VXZ2CH6UxNSuRLaXf1bDkcS0fr
XEZ5tcdmT4+rfxFlg6G77PZh2j9mM1baCYMR++vJeoYiM9wRNPjO6NnZDF4TE9mg1HXCWE1cGK1f
kpQPaomKCUQ9X+NMnQMrj+J1HxkL/h3FnXaGxdrd+Ed7JLfZiTa+lU6cBV04Kgy2hBI7gJq0/PnM
KRKwWRi6T9wE8W522ekXHrGLxEXB9HosCkbvWltrxtdnpPlTCn6FwtTpJABFHo3UpveUi7alJXHb
yJ5XEVWjOEmNtRjjm6xaGt4RxihNxXNZ8KWnvbjzckz2ClLXRlWjw44JS30hxvabc1u7caw+/cxM
Ob2iz2JUU+RQehvLEnVldLL24AecRlIVitxY9vxJncbJNfKndRaiUFp99JooIoQDm4XVgBCH2jR7
eTD1GBgTPJuWJbFkp1xpECmqQ66Hn46hUS2J3WvSk3AzJA0Pg+hiVsMu0+HNCatBLbbFq2W32g5A
IIp4r5xNE5PXc7Pxze7rl3BY0M02WwhBsccqMVrvBL03WeNJdtd9DK83kuphQBkEcv6rMuWnGJD7
pCC5RY8SzACtTc6jYZ5QCHfVkM3bFpoVBG/2mPKSaw8mnGUAo0bIdi3Hrm53iw2M020J+5JLYGS/
/NL38aH0Km+X1djwBF1iQZ5GOzuC7JdM3WdUYQeYU3NmdQ8amuU1+9ZEfCtOrFQn+AIrW/dNqHKH
uH4T1QBGldYnFj2EDkgrw0YrWI57SRIx0LEiZn1MhSjoNwDGGgGlMTJ2euu/8K/SvQGV/mCO/J5G
yWXu8aDfWpBRVzg362PZRSl2bss7JPqSpFi6l7YjiaNEmvd+DU6rMwG4Z6Ijxzq0jxLW+LsHy3IN
nfMDpotzQPzAPrBUsZYu8fByYKMAqidHjDUxZLPoJl4kv6aqOmvIDefcqrONrhFSp2F4HZokTXQK
YEs5/bDC8st1qqvLJMH9xU0WhlTGkmZOTlZkkGWIaNlSXv6E/5TLrfS9rZOR2UgAWm4NFxRlWIU0
jKblmfK/8MNdCmv5sukJXkpszYlFqNVpxaFJJdpZNXLQoJllXxaFBzCByUDOBG5+Lw4FwtyFWvZd
aCro9bKbHvOUXpowZHzX2/6tFESnw7jbmC6luzhZsDLn9iZyWUUhS9S7OmMniapY85Smr3ckxcvy
dyL8uxT5CrVUgVppsulM9h6dsRBAqZ0OSk97lxlBiIidFPIUgRXdx6gJnA4ids0waWRYl1NaSWzr
I1xKhKnwgNFosxpj4oSjCXd2M0W9wZu8slg6kZmA0eWtxeKgSDTOdRmVYmvh5e9zxJSn1c1jZH5B
BKUCO7qz3XJF+Hkgc26DISvA6BN2sw3zsbdjtdamCDMk+yJ++xz3hoqbtdt5S2NETzEFa1vQbsZe
jN6mivk2acVF4kaM9bvwYQzHmzaiZtk5AHmVs0Nv8exSoDSvoXxNaxrMrDUPkfR5Wrqd66XlWfaD
vNTMaYehY6TsRbHGAcYavWO5tpRET+5k87Uhv5bC9QJj5HnjUP2CtYRZjQihRuux540/GgYGOnfy
MpjxN3fLV1uS7kwd+qnnXmMz7RGfc65qqa7OQkqsgWvm61ZqMOqIH/xf9s6jOXLlzNp/RTF7dCSQ
ABJYzELlDVk0TdfcINgkG957/Pp5snXvfC2FdDV3+4W0UCjUNMUqAPmac54To4XYwGX3AFgKuGM6
B5sPxt33S5af8kj4t6Sh+YQWeFwlgP1WdjPsoVqSUipoq+LpULVzA4mcDajsKyj5GQuGFoTSdZ55
oB4Zv598UCp2hIjMcbpHzyXyU+n7fITiObvAk3gGv8hSXXLpNZtycvoT+EcbhVNzZE0WrrMqXS6l
OcmNXfHQIB8D1KsX3lgDa6mgz3p2IAkbY8/T2hfnhandxZiwl5pOhjjWqA8jSDqYKvfhjIrOrkBt
CrtaT1F1jfXqKm41TQPhSsIsLysJYCQXe1hF5G+tEEnAZiTGeG7J0S4pIXudkN6F7dcK6886JUx9
i8rA2HUAVlmNxSvl9i+OzlmvQlew7BLvBHFGW8Z11sGs5HQwKtIGosIjvnqIP3rwNGmP2iYmP3Kd
B728mWcy3nl/fDg4gHVwCAWbgCh4jl02J3Fy7yWJ2kUWiX1O/i5pZDaA+XCupwWTA/NGgVLsTcPH
A9iheLBLAMZCZ9Aj8CVtoj0LnUwvzKD75uq0+jI0SL/qK3UyDI9ncTed+iZSN2FL/2VVZGWgsYpe
Sb7lvp3KDGeFDTPZ5PEze288dRsEBjwYUnJJVs0g7mw7+WqnzkY44zE1XDInAQmMY3UwNpS7tLIZ
K0YCEde9tEGyWgCyLYKaudA3jWLPO5aY8AedlNfKAgBAjIA7G0a15x5S68AjuAnnHzTNJlDciIQd
fjQ99T9JNvWLzRTl0EukoV0YEbmY4y0nJHVeQ1yjNl38PNknQ+MjD/CsozGob9I0Mn9LTK+8mmQB
8kMgX0gDxqQeY/2iRY6dm7dGqE5x+yNoynfdhwV1+FwUFZzM+mQ28q21qJV9Z6rWc0cPGwzRchQy
HEi4sU6WzYdRBkt8bQ5i/8so8J/oUf+B4WOBAfeFwp/Bwe8K6f2DfLILvFlQemCxRuamwuE9MRiY
1B/wP48QGDcVqdA/f+N/5rT/hh4opafF0f96TvvQfBYdg3bjr1lX/uWvH3H4+Ss78Lfv/21ma+nh
rCWZylqusPVs9jeptvgiiRy0BVJPAgY1Pu/3oa36InzHEgrtsYTN+otS23aY50oGtqj0hHRMRMt/
Qqnt2Jrp84smV5DP55n8LmU6mNcQA/79zJYYdZwTmJ1XQw/3tdEFRVlzMxlRdJbdeBcpB6+VW6cP
cPLbfZGw+E299NkgxMvpAdj41XPjzD9HI/OGXVF+mUGy3fht6dw3JkG2oNXd+6ZY3kYvdQ4meUmM
O72ncs7qiymCBc93NuBfJuJ+qcfhjqLhPYAFcxhK5DMZ6schwWlEIjo5FB7HvreA/gAMV5UyPpRj
eSeDBA967daPYew4R+gLpKGOYu1KSC0s6e+K6JJXTrSb0fCObM2lWfKY8t1tUE6vyQD/wgE0JkP0
BfUYy2OUstWSXf5EaCwBRCXzypKd6TawE3Pt1u6rzXB825O2semy+rrLYkIMHXEbT4wAS1fmmoz+
nhl+ed0Rx07NWOw7E0SIbO1iz+QY4jkIoO9ASt6r2HK+hrEctuCcyeswKaHqsfbPUgzWKQnwAosi
u4+xdrmIth958Vt/MOb3JUC9tgrQwN2YCyBiM2ZPj+uxI9k+ChBBedkho449MASLVtPCV/jlTddD
3U1hMtIOty/VbLik8+XDeYRRDoZwKbe1WMZzI+vyijoHT/04MV13DHy1iUJcFJi7wpGK2X7iIxAN
8pOqioch1e4SMZyRnNfUjCj5GYzLb1p3tkLARp1SaIB474mE3dNoshtj++oIdDZJUsMysuty0xaU
cLKY3KMZqq8xh+iF2QajwdzMTkjvYX3AZn0UpD6fFeKoPbqm/K7o5quQqe4qSAhRMlzcsHlP+yYz
9cNeSkJdufR3Iqk7xQYwMq9F18xffUrpER7dppsEpV8buD8QrSzbMNVjkkh8H7rJBVaP81H2iJSS
zvraBmfTNZJr3qtqM/x0lfu6u2cLcZaWqK5Jx3pEAIfkKFcw8lPkTWsvrXBEmqV/QjNFDRuZWLWi
tO/XIglpaCOyeczxuTI6Sol5Gdy3phu4BlXI+KqnLYkIguKaYJFzGqSVdCsFjcVZzPziQc09uiac
yiBFmoj1l0Ab2Nob0+0QKTZNd5Uq/92qc1DAfmmeXZSGgtCEPgL+OBLsEg3pQwK8xFyb6MY2EeyE
U5Atw2mY2+oSRIzDSU5OEfss2SEamiMnbXabt0wzQ8MtX3F3IZkJ2KjGVTB/uFlSnabOoctpiajr
EKT2ybLvcszNfWq6j5WfntO2XGDuL5Lka2oVbO3EbttJh7suRdcyJPNLUKB9YNdLKl/TVsUmG6cC
MovyVwpb4qlu0+6YUsTqDOrmpl3qNt7kETRATNwR75WyoccDyN72U0OmjsOiG60qr9nFTkcvBCc1
T5P8egim5UfPrfLQVr2BpCXMNSc+mr4Vo0XPNvrlNujBNfAhVfd2x4K2D0k6FKyUvk1RZx6mvrfY
C0/GqXKteluWzPTzsUhAFiRBdjLSYaAzrYLbyqofBQpROBiGjV0l7F0uZGIZKJKoXsmWnH+wpKg/
wjAVN92ksnolnCT4LtygunVSHPBXPuMmxssoIDX9w59ObhoxnKkwRKyI2MQaiFz9pgbl8MOvY0uD
UFCcI+pkUeZVy5r7PnH5q4rpKHtX3CY1+OfedNhUJIq0w67VQ0g7YEO2AVUM/gT5ZobmP2ta0CGJ
9xyRoLKKK4t0vbhmC5bSB5BLOMf3EUbtk0A6NK4k05CbUYZq7UWaRjUspYu9zKurVVumB9OKkPMm
LdrhJQLfElTs/cFcYHgA2H2TGyZFozUq7bpND0IV4sSTS2GrSbKNAK/UtF2HBIfsWmaSV32dB58u
opE19uoJPTCcVmztAs20YYXdySpgjEeln76hUQ42Xpkxd+jjSNiMDtndC4sdg+XjUbIo2bDx11+T
NN6MVhLs20qF+5bpIUitoDTJH5l4V0OJPXH0F2ZwECbfwa7Oe9km5kuQ8gDFrwPa0PeLCJ99aBWY
eCY0BUXWRwfyOe2XtscvyZMXhKkIoq3KOlQ3JHrX+Pzn9psZZ+aTctAeOuB0yLQIyD7BN2wrJD0U
+pV9TGwrfII7gjLajskehVHAs4WHAur5dcusHps77uFCFCVaxPleWYSnk7qRMQK1Rex+Ommy9zhq
OBFN7yGGW3DuZwgBeBnvaI6vk8Da2qkYLmhnZ+I7e1vv3/AmKlJx1pMkq4xhIjCHfkbo2PTN3WTN
5kb0MXQQJaJXkODeriVLlaaPabKYyNaOPbqqrJrAdWYMryerGJ+I1MxueVffDHMObnC/m19pVbN7
1eiYqGGRYBCDtN0ZrCA3/HWcaPSPIemiSTVwzMZkc8msgyXCI+CqKV3QB7TTo6yiHV754Vws03d7
RjZWBgmMGINWNGb2rZ+pu3TG6x6by3asOGURChYU+zVxky3NlJaMD0t8hVaXJA+yFE+lNU870Thw
KS2yAG08Stu8c2rkgYySrc7z7tooPwzz0F8FLhP8Co0mbIXXoHQ/zC56XXCK2jPXtDlHzZPd+9ad
Pbv3OVjb90gwhAzsziBLIMyuezXsGHclK3Qd4bXr+vnXxQnjExK5Hn1L7R/aFqqqnJuLI812Bx56
3gz+W0LU5qFaFFtPZ6w2Rei9EAOQHNJevGUa/27C5ssRn1UeOql4Cb4aBkdokubD0UkMcZMrSYbM
aKBPJ0jsunI5a5bA22eN38Ixs17bYI7vbIGDz+Fbn9v5Kphi622Gg7JhFFEwV57s09J597i7bqci
s4gqrYDV/ac1oaXo5n/Tmjg+qop/3Zj89TuxGUv5azPy8zt+a0XsL4rQLDiYGPAs+ov/bUXkF6aV
punzf7ugjrXn7PdexCLti2GCkpI1PjTiXwQkJr0IRlLPBqENylL8qV7EFVof8ksvggtN4ELl90Nh
osVR2lb6C/V5hDRWGgonYtDZ2KPc8n5J1Nnu8mNYdfattyT+LkbFtB+NaoRD0UxHRX2NZouR1yqX
iUm6MUJAxjE6hirsDtJcevoLZntmggcB7xuYQMIr1iQPfY8kk2XE6lh0yDHaeUlZbAKOlK1nNoC8
/KTej1p35zmQpokS+NaWrA28hVxULwOig1ia9I+UgNhkTbQgeTTSCDAJuJegn47Jwrey5v+I47G6
ZGa4X4o2PqJY9nYLq6BT17ToU0rr3kQ9sFehI46K6f7GUG2zX1LieO1gTDZGeQdV+WgtGMimkL1N
tpBVFaeMouNF/1fVXaPBXDU2TF8W74ZyNtJ+rtuCQj9vzuRZ7ST1zlA590HAIdHxFq57x7ylFVtZ
U2htkprHcWW3w95A5LG1KhIoKC0fosoTx8kDXyOrnQCPlmAhm7yhXFsGCdEL6Qt6ZhqShyleO2At
HLvMmxyrx73OSdSZdbgNWe+gAPTWoP1IkW0dgEWB26+tfL4bTeb20bTMW69io8yAw8G9HlVPadRD
NtTc1k5EH7PtvjaJj/oUt8o6gkKqcfZdDn4vXbYQeB4cWYHQYdNGbhbIM/YeX/ulTTfBMJ/JkClX
MRvBVZGPkuLO1kHilafzK+qbkPEOzascps1oTN9mMqmPY9AwFhKA8upo+WiLENuGY3xizv+U7Hzn
khmM11pcN2q4jSpCShmgOntkSclOuFa3jzLxbE1WenKa/MdSOiUhsCMZbQhtt4WTPFSed9UY4Xvk
xD8sDxWgVbx0bneJ7fjgzs6JagRzgXAumSMIdYsvGC9v+7GGoOJOYi2aiB0SXzEFH3yaxtrwkYgk
gHqehGqMrVeoE5NSn1fppPXeRKZxRYhW9xk783CP4NO7VGWy7CQMslUTI3DNh+QxZ2e+T1neoGX0
SVftXD7BsW2PyAWxyGRnwcbxgGtprbUABO3Z8SmU0StmzBguoNceB3Ja3Ga4NJV3Gbw630yl+5ah
7bqQOqn2CFMyH8Ek8WerNHc9llBmelFpeEl7bodKXpk9gnp8U6u+x7K4gilq3kRuGzEjVNbJHMX3
DP36YV5m9V6OCECsoYCSYzTZLUJaXuViV2HIR8f5B9goPpX8OeuGD/fJd4y31EgF5zpyBrwcyY45
Qr2PLZxUWujbjEwbyDsE/WBMZNAmsj+KJP3RWYTEV86ydbmEDihWHtrIa7FxdaSOmNNNDY8aFiU1
52wX3+hlmz2BqVsrPuX2fBCL8Q0RGDuJRRC+5IJtaXClonet42PdtyXgY/edsYF2RXdde98Nfr6l
zI8ulkDQ7k6+sUfMcz320Q3rnrtW8TLxx6H/jxZCtgno2ZFNZN2GEn9giLNjYxWKELzO+FaW1Hyl
SQs58jLKhkAjIYkP4zbDzgVwDMg2K8eUhpsnmnaphWzYgqG/eGQhXvyIenM2SmfDidPjOgH2ZE18
65A3PxIZdhuyRYvdYGOTaBP5Evgja8lsKHe9MVSnRuYIHXBd7xD63vpmtWky+ew1I7nmg9wxf70W
Hsgw3CX5rhxI+O1sRfHSj9Z2lH19CAbzmcUFlNLY2S2x0I++MNvDOL8XaVptl67+Sp01MUqgrh9N
zIsTez8sk6lYKasGmzOVnxEghZWEv3UEiAPmuBq7TZ5gjo0IzQIOVp4FGukdufbf6hjvYQQJgNn5
8uEt46M1OxmzAabjLSC5TeA36uBFWFdGwSuH47r2I+S4tSHvbIdlSWn7/Z4pUb2bbcBxbW1iQSqZ
ISH2u0/tsbuhzYKaY4v0rnCIxKor58Hr7DMRa3xKcXDKMJhCxr0ZvX0k2U7aMVdft3xOAf1M7hXn
uMbxtRBcSFHYPRtYi9ZjXY2fZZPAj+tK4oxU8d0MPFKE6J/YGLmL/dgYozzOI6Q+wIBZu+68wST5
CgwTIb8sfbtUcgn5xTtpje6za4ALBnamSDCzW27jpTiYhvtNZNz3bCAeSAhHgjahLIhaAK7VTJjN
ZFFXWwt1pdVULmIreVQFW8oODA8k1CnU3L5TVYe3qGySUwPzt3eQwANZuY2cVEENBEMXzaM6tCRw
rPnoddY2xb9dxz17+HXT5Dw5PGRFM5vptmzqr7lNTTtHHGu5nyzXoTmd0tFNd2wWk4NtYexs/Sq6
w1btHVuFSZd45RvXMCdybev6wHhoQLbBtvbnVRinzTWNZ3twY8yDplvn91PqvviSpaLDdogrjYGI
0U2PVt9tA0svXf92hXisR1N/vsxB/pTG9j0vLtstvXWPSxIyRG9cpiVfRd0UHxakZccEGQXUmPy5
TRG6NmY9bxJmbC+8lIGHs50+mcSjHzE169Jeblo7ePN9jukASR0GnYwsSGiTG9dfkCx0I61QG5YP
PWRGbI4o/UByNhuZ+/ikw+V+BHjAGK4jFVz1OeJJPUXq0+7KDMUrnuFhJ7yQOG52l8jBRu3mQtvC
2XsfDZzaiY08Iy0B2rHhfI6K+IolGJVEVqbYuV3jfjbj/oauAf+fR+gxnOEw4WpgYaQhM+O6a/LX
ROEXK90MwWmaP+QB94Eppn6PWjJi7JreKXjwJenN4WeZF1eLXuVhxVu0zdID4DxMPJyiEJu/SkIT
c+Rs7ZMgfXJaumtGnrSLzlCeY8ZMUITGXrtip6vRIg7W0xA9rxEC3GhBm22iVFzaQdNGWmyJ3RBv
lsj3Lh5me7KaENE5wNHhOwNCHPvgjUTwEv0GK+2lj5gwuHK4LdEvbeToR4c05yDC7LcOpyrHrwGm
M5PWS4aGGYFU9tCleO9Mi/tkTstvZFst+5Dh4gXYodwbCT+wEs5rjAOe9VtTbpOCIqwTmAJ4nLGs
9V3utSwln8rqvk9+y3H7n17q/9RLOTYd0L9uptZv2dv3f5Djs43he35rp9QXSzgOWBZpspJTzv9b
7bClkYK9jbRos2yHZdLv7ZT4YtqW4wPv8Yiokhbf8zuER30BmIpuXtBtCcKh7D+12jH16ubXdsoS
Fn4AW9mO9CDY/MTb/NJO0SfIznKZT3eTE73jEUWy0sykw2QlFv1oCr+TU8ygAEPWfeMlFrce2wB3
kPFzGyTvkY4v7aA5nJc0qI9EXwQXOxzlc20XObPQujmJmWzfWPc/48R4nqlK0m8iXFboW7SsKUmV
+b0xx3rPRvTcNuF8rSLh1duoKuJoZ8neu8gMMYAL0vbFYxn8PKI+TnZ2LhHmz5LhMVmUo6P31clH
6FTjVVY51oBep1tuLRzsLFiMuIb+GasrVsqk5biFeJv6OmTzM6krhI/yks6tj7EYor3fssyemKcd
Frq6PZZT8Nt+HO+E6qgXltmBqYo6jxAIqCWeYqgOCxazjl3JOz837S1n0JtjtwK2po+eSzXDdKoq
5al9EkVOsc2Iotwkc2CggVvG7DMKjO6mQFN3yDB77uYiGLeezIB6IxOZpxA00EAK3CBzHhJxWIF3
cBlBUaVuKqy0Kzczwc0ShQA45Jor53VckP8Dor0vCvlC+mR6UBWq/BY91EWV5DEv0XxxHQ6oocsA
DDVX/JKBpmCG2pyZzbby8kFbz5l7AtIAhBI9CAMJhDlW8qaeAQiE+COvsN4PbCHaYNOarCjw6F/g
Cr4ilkCFMHXLSlVELOQlWt0Ym9Q2a8by0Rqh7JhkjgG6zZyJqFxL3kyCn1SORA6GC58G6UHmrrGk
uRuCcTjGnZRgE0A1rDPX8TcwW9ANfoggSz6XmnMrmzxxBz6gOgJ2BZ2/xKX5FqIiuuYQCQ9T1MjD
4lfyYLKNOJsUOE8NSL1nRBSEB3fEpWKPcNzPZIo1hNcdylNOuOWhhgjNbwjty6JEcE6cDrGzk/Fz
gEo+1LzFm7JARrNuF51ZKXsqzF3pueYuD7hsBJieC4bG8BCqiYYU02VQlIgLY6puKszuWNYK+kSW
nCFAOLe20ZlfU/uBGptfpAofaB6/8+tIpC+O6oSU5VXYcoqvPR/va+WioMt6VNgjOOJVPwXo8BAd
NAGTSD7nzRyUO1+MZ1iw724agopwkPwWIWrCcXgrxbxl/4lGWMb3/qAJm9F1BLEOs6D9SjDbvjdG
dJ0SOVchkwdo2OYt97RzO/TWfKyN1KY3Gi6jQEljlcig5pJyx+s9jska3EKt9Wk1td1ZtCVAymSB
PWkY7EetrN6x54RoiLR3O0b013GLdAyywAh+ohgB4M9wWc25u8GgjohsaNWhmRqP0DqMoouNsspy
yxeWddO2r5nDozJVO+jWLRIrVQMRQNjYSuG9zEbz3SujDpMLTwGiyq2tU7JP6l3uacykGXTUODwP
XUrq54Cv3KuglyCOfSoHB/kxRUqukNXktfVcggCjXCmntxSfwVrkbNOCxC9O1mJi/2YvLEu/PfWW
S4EYDPFeemVNuVkwnk7M5iswE2YblTD3SVIKnJaB2iILwNeckR3b+2IiHo/Ztmeo8eYnH2EED90j
22O5SF1EENw5Yky9C0Z1m7bFe5QCuYJSzr7JQaA+Nuhqy7ggr6Nk92o17kOdJB+SqTp2em73KR43
nR+oW+L0MEONxoNNDfQoGqr8Pq9cMNSQItoBO1SYUgGaGd4XOSjnPLdgL0Kbn58PkGRQhWPeZBuM
vvYR6R89Yu/DH2tfGOcWB0bY93HMsCV1ww87QhWkEHzNE9dfnTTFV9PqiutGGilWFuA3pFEH52i0
QRo0bvxcuFhl7cnFaIAIeBUWAQvyYehgRMQsZkbQiRYYzQnZ4qaS5r3MTJsQesvcenjkm5VfW+Vj
0iQRT7s9un9oVEb6ZPhsKcssaG7CDvlQ533H5uOSQ4shXgd1kl/rf45eFR5U1NBELq4Nm4jGPLVL
5wEIRn4oAsfcVYUM1k5r9UeWPMY6NLFpYCNv1NXIyvY6tuz2XFQ+NLvA7ueDJIB2XCfFgsd5gG2b
hQ6DdDNiC+pV8QMa8+FJ5XZJA1azL2nYkz+jwS+RhJXqG42dcc4Xq7+iCpz3lYHEnJdIWloRvhpD
alwjr0CykPLr51KSQVOa3j0Dwnyry4d1ZpkPrRX+8A3TfGvZU9EFe+2zRPb1HY0DouW2D2LCg3oH
v6gZR+4aM9hABgtxBTXmuyoIsYoVfSnWii3onWmVPPjnkncptJyt0uOQhpX5xkcksMrHUW7oNXlc
a6c6sw2wmK3PxoFiH2aRgm0Zuotz5XaNS4EOs8Ify30vU3XtF8xYMGJnV1qMe5kC1z7FKJhNdlQo
LKLujteTbXmwZmgUZXhSAd6nIudBO9f9cMxm/le7xDwqa5tnbk/KOh/lmD+2Mea4Uo32vneTlmvJ
owjxVeoehDsvmFwDloUuQDgTF8/gVPkOGf0mqqNukzbp2VCLOpeOcq9kvzT22hGDuesRVu6gqWLj
KewjjYNc+2FW7NNqHLbQ0hkA2sJ/4knJBVmQDk5nyMU7pr7xAr5cr3mmS9VQ2rcZDyLMI2+xHezz
JvvmjFBSe9+hUZ+48qPRlDfQFDv0rjiUC4vjhWmpNiy7w7ENyS/w6ym4b2wzKLGMLeqB6SJoeCKU
Nn1rj7cG0o6dTQAwzuQc4nPOVfyf/uD/0h9wn7CC+Nf9weqtjclIfuv+Ljj2b9/1W4fgfmHfgvTL
Mh0X/ZfNXuU38ZfzRUqQkj7mXJy5iqbi9w7B/GLyHcS5CuUgzZLYbH/vEHx2Mdr+a2qLlEsP8Wc6
BMJo/6FDYNfiSvoXXynswwi5/37h4tkBC5HB56nbQdVR+lwSsLHvO31WxUIGe15ppy99uPL+IA62
Pt0mfc4F+sRL9NmXTECRlT4P6TbaQxNk3Qm1vDwyj3729fmZVtjwEn2mtmp5K34esxkHLrOIeOPr
M5ilyUHFzpOvT2erNwjs1ic2pSbExzFjuUNq2C5jxLRWGbcyEnNc+kPVHeul/+5Nsf9Sjyq/BulQ
71xdJzRVqUCj1Nx0dTFtg6J54WGGKVJ53Fa61sg7QUHcg14xBJXI3NnudqxRsjBdBlSmK5YRSg3G
FqoYL2/BGerKBmwWXGxd7aTNEDEgyybwxFQxbQvrGUG5d3EZWuH65VwfdPUUUUYhOQ0OogkCqIZM
R5+LxgGN4TOzPzmxfeMtoTgGTmezi6FqdifJyHHunfS+6S0maoI/7Fo1LpID9mbl85y57RrPzNFP
zFUXNEDKmMRVMKmK25Ana9vYZ7cevooYDM8gW0oYeJp57QB18+/npTwWCf0aw+8nEin3Q000DTYm
DjrjIe8lWbeBGpkA8rBDPwg4zkxPLAleLC3CL4u4WwUT1eBPeBa5Dx5A53FPRCqRYHwzADNnzQy+
/O6144vLpNzruGQi2zWAMWiaURyMaJAwPtjAbdnDD869G4DyIw7vufOCs+whdzeSvdBkW3cAxe9b
mT142rYDnJDUqyBKddSMd4DgRxcmi31LKY470QKnHRYfSxKTSC5gzfkFM5Ra0HxA60w2AMTDTU2q
AmI3ezM7CPDJDV/bFkLFvrkGplOt6o7PPg1Jx/MdhS/FuaUd3NEPeGcAIad+ytwtKpJ3ryz2P2GP
Y6E+SD85WnN/gOB1jmf5iX/xm1zskx6nsyDPznNJ0I43QtKa7WVvtMubdu+sFp1vsLBqDxPrGlH/
aeR8hI9fbEQCrqwR5b1QGBxsQJTE2/cr12q+o0zlqDVJmUrdb2NSvPlR9kqc8FUZ+U9eML6hZ7Sv
aSlwiKUoNbXo3krzVdxhsXJb81mI+NPzqitTAdTx02znhTkRP/hW2ocYpedVWDPYSgFjBTNqdaIK
5q1dWXIvkoqUqT5W9BkQIbG+srXgB3P90oTkPsFmwcLSUYij1Kil2EY8Hyv3dh59CHop7hhbGMvZ
8yLyGBviJTSezgUpdhsX3rwRdqW1ZYvKNAflLTfwB9VT9OF5BMbMRohobCLmtVSQNJHurGegxsfI
6tHL28EjAYT2yqwSnHkgQyNGjQrjka8654cUuEAbxxZsMQP/jixEsJq9RQXYtS0MeirD3GazqjJk
LQv2zXQhQKoNyHH3LJ5FdQwLrnbYb7ZZT51VW3svYF07YeoHnLib5XDlzwskEDoLagR0j2HKA2fG
uXUmuQRtX00gDpXu4+yitAcsgi7GYKZYZ+YzYhz8+Zlz1ff91qqJOqqaxjlGPoK90YQ4B5lDusvD
hHMZ16O3gVXALHtBlhTf1hk9M0bgYl2OQFkrRSlSWcZDmbrPqEb2DGhu2tS7OCLfiqDfeSP+TrJu
msL/ZtG8ok9N7LU3h989VX8jWdfddjlL2MXwtsbQV5hbglfpF7h27PMgeeCahr0ZzCXdQ+oE5Yx7
d2vnOTaEuK6ZpfbEe9HzRDsHmetNknZgkAZWVnlr0UvYjXzxIvvahj5H65lufLNFE6TxkIsGRZYV
yW2MlllJ9ml57+M+W7fhslzSqUaLYwWtDegX+VjXkSwyMQ7gXQj9zQDcIdeoSsiWVKwVuYo9s9ih
vVVFzS6QVnPlac5lq4mXM+hLYRIKoVmYkaZi1rPzVAF+2zSamDmCzozpr0ESaeGg5moGVfgx+/RH
fQd53dT0zUFzOF03+8ZqdziELeEnlc2mpo1YuAHM2g2APKUmegq5MElR4zUrZvCt9XzPo/5+0hxQ
sLdfI4e8kzlwHkhsvJmTcZuUbYs0EIqo1TkPiW2fAFe1e9hOxA1p5ijVxbnTFNIBHKlRzM+RAZ/U
yxFba2LpksAu9YCY9ppmGgfDRWm+aapJp1gfX4FmVESENNmRT3NNiIB6TFBoHJRmpWaamjoH9rTC
QRRjjAvfFs1WzTRltavgrToLj2trBK6kWaxkVRvAXas9FAWHpiP8cAHmgrnjLU+AuRaa6upl7Qsb
U3yykrNj0fRXT9OPOoCwSzS+Ck2IZfYywfm3d0vhkrfAUwhBA9Lj/C42PSj21YpuNtkMGjsrNYCW
gcxnrJG0qNGfQhi1Q+PcLRpaK538RsbEYbQlcRuNRtt2MG6Nnj3CorG3Dvxbw5jIpopRQTSwcbXA
wdGw3Fb61yb0XEdjdO0B82WWLfmmgLFba9hurVzmQvB3PTi8AzxeuruvzJKiQ6JRvbXICZMIwPcy
OkXhCNF30GhfX0N+0xwfmanBvwkE4EijgFuBriBTGg+s0HkYLiwRLPlwqdMGqJ8GChcaLRzPzgNw
FR7AGjusXN5VMEwDMhRrl4f6cHBhLAAVAsrGeYGah6bYCkZMZtMeASyqSQw9nmJVXGj0sc0WfeV6
M3FaS3kVaUCyS2rfCdoFVwkux4UFF9vMFJTeyVXtLtKYZSAIEh4ItmU884RrWqJ7SJryGbHXO+Zl
7pbQ2UACm5BUQifKh72Q476r+chC8n8My7oPYutKiuStHMTz4mM3AkKwGX10K1kHnLdsngoyqpu0
e5hS55WtSHsiQCVG78vuLC6+jz5C4arhRWbz2oy7agPg+qFdvpLsWs1jsackuJZedOrr+jEb0R10
GAh34QCxO9dDCclmBjoXX+VmkmhMPbwo4vHRZoLBDYlsJ1tI02XSobD0HAJmHwkzEMRv/Sq3HtFE
L2tfJXLLvtvdGpLRyaSHKI2Tuucp1R7iIQdSprQLnakLD1TmL4sexdiuPT66VFoQM3hS6IFNr0c3
DCHarc00J+5CwCvuA/2ER6PHwAddLMm5egjUAJLfhHowlDAh8pkUhXpkBPL3HOshUqfHSVos8P9X
C/ibpWlDL7b92drd9Z/NfP+Jy7trfzfI6H+9ZUDWPSCz0Vq7P/tFf/yD/qI9Qf9WwPfPGFA/X9TP
F/NHPyN748f3H5///V+2/cWW9JlKEtfw8z//9ZesLMLf/tn74tueFHCgfv2Q/+iv/+M/7G9v4x9/
zR+98L+9L8eP//4vwiAcoir+rqX+03+8/MJCzXE9FIv/5I83dftMK4vi6n//md/3ywXyry6BP/4D
//Sb8F72BUaS+0+AwsWvgkxTb+r+L2/BP/yEXz5/+cWxHOd/mDuX3rZhGI5/laKXnSpYlu3YhxYo
sA07tMCw191LjM1AHkPSHrpPvx8t25WcB5IJ2KRDgdYpZTEkRVF/kjl4RRLBGIQInO9fp0oagADK
lB8MHv8XFtQLqtG9bXdP23b+5LEgob/BeUyY0HCYkMEEuklkaTp+0S4TtKKbSUIqkp3o3wvA5M1f
tQCkbUIe3jkiMKHhrJ4b5hQLkJBX1A0iS87qKzUrgNKCpbVPBeoblwjQ2EKgxKFMAO6GJmgpcMeA
qw4TZkryOGf8sE97psckCWzhwZKgFSWdcOw06OlueEzAGIBrAp6t7UQRrR6AQmFNEwUdQfWMO9Ql
W6FRJsvJhJVY6oHVG4FbgLIAcjE8jksPKoolmiRUE8xM5QSR6YIBJUcFdKY06gF4Pzb9N1llQlct
ydDEx2c5xLrBxuouXqsyAwIDAMcagOj2QQA6kg8eagQTcilSUrktEzD1DhMAFbFBpjgdsRrBA9cs
F/uEiUICxCvsHSJ/I9CFAiyaGcxkbGqgNSiwUAko8PdIzzElV0MyfAnQJPdQgaDEOMS2ehJvrWMS
sAEkXLElOa3rOFg4co/lA/yGXsj9WVwm32RZylVcmNanCtxngYfrO35s9xl3h1zLRGfxU7yQaVWN
v1B0gA3GFOVhi1+oQlfU6co5/MqwxjUinwcbFf7NpylBJ5yacY2u3BtFqKuqTNkfDOIT/wPVVS6W
g0Jl1MAGVjmx9FpR5LqsjPw9Lq23yOEgpadNJ0c+USNUXMZk8QW+8Ixr/vz1RBwXD8TZrarg/Y4q
6GXOiWY48PhuH0wic01jAyyTpM9kXGwg62kPeX6xBpB8W1Ixi3O0XSZ67poBoiOU9THgGc5f/Rl2
cgymkoS0XLyTiGfb7A4FUo99YAiz7T/vY4gSKJQYmfdBSYu2c9s4ivx+50VHuhCf83AI+XXz9P/e
L3B/am+uYVXDHz+0zbbezn++dA9e+teUpgO31zbhunWDW52Jf32R22vvNR3rf4ruSWzR8TjzaF5O
0T6R1xBM+Wjf4kDKNKVdtvXNp82q/rGuXXbjAUksMZTh77fUoG1vvjXr5ndbX9EMj/kGslYkO089
dJ4HovjPK4+wDQIFEz7eOyKQ9w+b1fd6u3jxXtrGMENf+lH0qtm5lPuoUCjlj22zWG3WXti5P26H
kr7/NZWN3rUNJfzleTev1x6f+xuTYMrnFawLFJSvq2m6VH/UCX190conr6pFHz4KJfwICGPXuOLX
782hhL/Vy2VztXhzv9n58NA+7h1K/3M7b5eepIyBxGDS6Ho7aT4/Om6niR/aX8e7t/1dd7hTO/Rv
vkshn5gvm3p79wcAAP//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latin typeface="Barlow Condensed" panose="00000506000000000000" pitchFamily="2" charset="0"/>
              <a:ea typeface="Barlow Condensed" panose="00000506000000000000" pitchFamily="2" charset="0"/>
              <a:cs typeface="Barlow Condensed" panose="00000506000000000000" pitchFamily="2" charset="0"/>
            </a:defRPr>
          </a:pPr>
          <a:endParaRPr lang="it-IT" sz="11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Barlow Condensed" panose="00000506000000000000" pitchFamily="2" charset="0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(a) 2010/11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/>
          </a:pPr>
          <a:r>
            <a:rPr lang="it-IT" sz="11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Barlow Condensed" panose="00000506000000000000" pitchFamily="2" charset="0"/>
            </a:rPr>
            <a:t>(a) 2010/11</a:t>
          </a:r>
        </a:p>
      </cx:txPr>
    </cx:title>
    <cx:plotArea>
      <cx:plotAreaRegion>
        <cx:series layoutId="regionMap" uniqueId="{AE8EB542-EB14-45DE-96C3-9584AE3B898A}">
          <cx:tx>
            <cx:txData>
              <cx:f>_xlchart.v5.2</cx:f>
              <cx:v>2010/11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>
                    <a:solidFill>
                      <a:schemeClr val="tx1"/>
                    </a:solidFill>
                    <a:latin typeface="Barlow Condensed Thin" panose="020F0502020204030204" pitchFamily="2" charset="0"/>
                    <a:ea typeface="Barlow Condensed Thin" panose="020F0502020204030204" pitchFamily="2" charset="0"/>
                    <a:cs typeface="Barlow Condensed Thin" panose="020F0502020204030204" pitchFamily="2" charset="0"/>
                  </a:defRPr>
                </a:pPr>
                <a:endParaRPr lang="it-IT" sz="900" b="0" i="0" u="none" strike="noStrike" baseline="0">
                  <a:solidFill>
                    <a:schemeClr val="tx1"/>
                  </a:solidFill>
                  <a:latin typeface="Barlow Condensed Thin" panose="020F0502020204030204" pitchFamily="2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it-IT" sz="1000" b="0" i="0" u="none" strike="noStrike" baseline="0">
                      <a:solidFill>
                        <a:schemeClr val="bg1"/>
                      </a:solidFill>
                      <a:latin typeface="Barlow Condensed Thin" panose="020F0502020204030204" pitchFamily="2" charset="0"/>
                    </a:rPr>
                    <a:t>671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it-IT" sz="900" b="0" i="0" u="none" strike="noStrike" baseline="0">
                      <a:solidFill>
                        <a:schemeClr val="bg1"/>
                      </a:solidFill>
                      <a:latin typeface="Barlow Condensed Thin" panose="020F0502020204030204" pitchFamily="2" charset="0"/>
                    </a:rPr>
                    <a:t>633</a:t>
                  </a:r>
                </a:p>
              </cx:txPr>
            </cx:dataLabel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1HzZct24ku2vOPzSL00VBoIATnR1hEDuSbMsyS77hSHLMglwBsDxD/of7t/0j93cHupIu1w+cRy+
EdeqCtmb3CCGhcxcuRL0fz1M/3goH+/ti6kqa/ePh+n3l7n37T9++8095I/VvTuq9INtXPPRHz00
1W/Nx4/64fG3D/Z+1HX2G0E4/O0hv7f+cXr53/8FT8sem7Pm4d7rpr7uH+386tH1pXffuffNWy/u
P1S6TrTzVj94/PvLY/Xq7t27y5cvHmuv/Xw7t4+/v3z2pZcvfjt81F+6fVHCyHz/AdqG5IgQHkpK
hPz0I16+KJs6+3Ib0yPBQimpIOjTD/7a9cV9Bc2P39t+WZqvF781nk+juf/wwT46B/P59OeThs8G
/+n60csXD01f+/2qZbCAv7/c+ftS3798oV0Tf74TN/vB724/zfa35wv+3/91cAHmf3DlCSaHi/Wv
bv0FkrPLc3X8Ktkdf28R/k1Q2FFEUMQR/bLq5Bko8ohHEkeRZJ8xQfxr159BOWuq9/f2w37F/n6b
fBuWJ00PgNnf+dWQOX63+5mmgo+kQFHEMfpsKvIZKpgALJHgAtOv6/4FjvtF/4CFnH1udgjD/fKL
obA6353tjoNXl+fHm4ufaSThESNU0JCQb8KBj1CIEaP8wDpWlQZn8uJVU91n9Q+YyGH7A4BW1RE8
+hfD6Gq3Or+8uF193bjf8uP/tgtDEWIQGaPP6AAKT+IKP5IAG8FYfHFhBzZzpR+rpvaP3xvQtz3Y
P1seALO/8YvBcrOL97bzvUX491Ch/IgJziPB2DM4cHiEGcOcHsBwox/2xvK9AXwbhT8bHoAA138x
DG4vb+Ljn+q36FHIJIsEwn/jtzBlQiLJ/rz9OYp/jia3jXu4/xG/9WfDA0j2138xTM6PX8Xbn+ms
6BENGaJsT3U//Ty3DnqEQwIMmXwbkvN7C1nCv28kX9sdALK//IsB8np1sbr9mVQLCDCjmDP6BZCD
rAQfiZCJEAFo38pKXj/Wj/4HKNfXdgeAwOVfDI8bSEhWP5dtoSMkGJDbr9z3OSLyCFGKMWb8SzwH
bvzUa91APvL4Q3Trny0PUNnf+MVgWb/a3Z3tgr21vNsdv9jsP/3E6B5GRzii8CO+5PLPORfk8igU
TED0fw7O2uq+1MF+9y/AjDf7Tz8Q8//mMQewre3R66PNLwZcfHx+dXzxU7FCRwL4sUBh+DzWhODa
QiDOFD8HKb6v2vv6R3D5Z8sDKPY3fjEg7s7Vq58KAzmSEYsgUXwusUAyH0oEyT47YMR31Xv7IyB8
bXcAwf7yLwbB1d3m53otBLJKSGkkvh3ro6MIy1BCaPlMzSDwPI0sV332Q97qa7sDQPaXfzFAznab
u59rFOER4AH6I/1mhiKOZCgoAjieI3Gms/6HbOPPhgdYwPVfDIrbV6uL293FZXB8dnv54jjZbVa/
3fzv/0lud68uz76u1k8QV6KjMMQhFxy80xNVBeMjIrCQdH/9qZHc2v2nugmOS9+8OP6gsx9IV775
kAPIbu3RMfz3ayn48fEZ1FV+ZlihwIcjkFnARj7z4QOcIsg3ecQgzP+Zbz6FK74v738szPyz5QEw
cOMXQ+X18dnZ6kXyH8eXN7fHv+0//e//fP38M3N/dsQpIqB+0W9BxY+oiCSHX18SmwPLen1flo8v
PvzHceP8D3Dmg+YHoL0++vDLGdP55dnu5mfig4+AGRD4H39GAHjxU5cHVQAJbDniB7zgvCm1+wEv
97XdARRw+RezH3V8A+JxfHx7/DUW/ITAg4AWgzAJjPlbxoIjEAlwSKFK9rXPz6KlunegI0M9/AdM
5GnbA1Dg1v/noPxNIfuzs/+Mx7Ov/LvVewo1MMYYAi3s08+BcRAQBPbXv1ZZ4PbTOPO1rv73w/m2
uv+13bOh/78u0/99Cf/P8w0JbLDVp4MRT6r437/7aYJwWuOg6Zdl+iZCn1dr9+H3l1C+egLY/hHf
Wd4/GzzeOw9tBZgSl4Bb9IkLRJCAjo/7O/uEh0Vc8hBJxHiEQcapG+tzOK3Bj6AuQBAnYGWgVkdA
wV3T729RdgSsHMoGEYokpUyGf55EuWrKOWvqPxfiy+cXdV9dNbr27veX0EX7+Vv7YXKo2lGwcQbq
BAKSwkPYOO3D/Ss47AJfxv/ZsKpbvBRE5dqPp4aj+0iOOC49oduFGBfnDOfnTxbnG31ivNc4nnUL
R1E4A2YLDp0QTAgs79NuSVgVNsQeqTb1brlrR2HqXRWIlicyNbJPhsGZ6KxJ57a9MEY0/HIZU8xU
EYZ1d2rqgNkTmpLSrulgBV2ljuMpHtCil12YjnbVwtp+wBnBaWKKzJZxY3PZrE3JZ/RWlA2i21ba
rj1BTldNwqhp6xXvhikpiiKlp21ROa1MS9o3WdbPH4LB0C5eHNJJViDZqZS74Y+hMPmwHkO9kJjI
fLRXZkbtTWRMkSbD2C7RCZaRrxRzZUp35SLDP1jQL9kmEFE+w9CmsTcK8mZOV05SmENtNCaqK6LB
xJThgOZKzsVo4qmY9ZzgxWp+mg9DZMvE89IWilgbjjufVlP1ykmdkqTJBrmpcN9fmxzjS5JlIo8R
+Pq3VYUug27KXRIs2XjealevcxsNkYroyP+o6sqFijUubK7SkTfVuiybKbhxlM505Ufal2doSRFR
IjKT2eAcF29HXEdvJhSkq5rYKIxZW7VvRSvsJarF+L53oXaKsUKkSaoXmGgzatnGmM+keo8aV42r
sGMw6ZLmuVEiIFjEPqgI3qIigOuW5jLpg6plSneo4GqZszGLU0JvhrTgbE3rkrZxGmV+lbWhXy39
WNJOBYXs+is9z8Nw4yoBfaZR1b1FrMnjqJvnOqaOhoXKJr6cGO2bi8K5IDwRTaVvedhgvTaZG+vV
7FLzgCrfCTXpjulVEZQk2kzUtzbuliVErZqrurCbZSDlkseLWGh6aU0wjB8EtROmJ1J2pl5UmC2o
PZlRXzVrH7q+ivtOG3dVoaZ9iwYDfy2CELAfwi50a69LojM1cN00l9D13Jm1TdO6WAVcpvaqcJgW
Vx3tfbFJ52pq65hMdW423lPYX5hVyF1PnQ2yVjVzU/djMhJCxyvU9bW5q1qSl2cMtj3swqjYf1s1
yPUUqS8XxYL1sJ0kMUWSIwlPTpeJ8yKxhYgcjcs2E8ui8JiyYUm0rLN+x4qUR+/CLMjmZM6qyK1b
HuXBG9vlsGpLPsBupnpp3w56iOgq6MbKqnnsYdY1dXAza1txXbe1zlU/uM69ndkU1kka6SYBS2lY
Mgrup1U/Z7KO6yGE9kFvPdo0fMLF3VBaMBXUTrOJw74pzWvuc1tcjVHYVrdwmK9yK1tp8BveQe69
MlJqnZjIuFsddoHedbMxc9LNVPAHEknDk2jqHdrUvIOKlAv0x9Ji+cqTpmVv81osyvQN9muG8UlR
YLsOskW8piYs5HpkLrzNOs0vmh6j824ut3lWqQ5pNSFC4ryzJiHDHCqD+UY7vjMD8e96PtsNjvr1
krE7OhfDlmUAla8HRbsyi/3Q8yuZNeVVx1AQ95XQSEWLnk5pgdPXwyJ6uypIoPl1ROrbmlYfuyYd
vWr0xDao9HjXL0MtVa17WH1NL3JwxmXcyXC8qTE4wlKT5gOpUqyKCUXXZVNti0nbNc/Ym8FIreo6
D5N+wa9b0TxWgPM573yX5CHeBtPoNnPXpjte9+9rX11SEMlXxI95gtLgJjDSqNHxOZF7YOTcKR+I
7sTOMumC6W7UftN6lK9drvNY6JGfDy71sB2GTW9TFcwar6TDWkV9c8HrGhyrELydVJ/pC2ny16Ki
Kx0uS1xmxK94I1JVGN3+gTNM46J4XYfzqYB8I0Y4O+kXsYlQ3p34yCY2KsLdLLt1adOzhQihwhBi
Ae2X06xx5bpii1F9KvUadVOhOupPqS/BifXmFUSwMbENmGwWViekBTdqFrEGV8XeLHy+pWUklK9q
tM0dqVRKFrsLEd1lvnRKN8tZmg7v2iVoYluzTHVd6BWJokbhYhSxlNaqrKebXkdqkSKhTZ9khH6A
Q5+7AJfbWhOqWlfNb9MCiEac5oBSPiKkBlSvWxycEZPdUmnWEPkXZeVs1DJZP6tUVF2YzNrkRTwu
eb9GAxXXHZIBU9R352EWnWRFLS/6lF2jdhjjvILNlMr+zTDwa2TyQPVOn3nJtoOonZJFdkF0Co57
klWchWaTtbNZ0YLMu3kur1iQVwl2ZBVFIc1OZFCwDsIkBKqgqPUuaOV7M7hpVKHXpo7DIUKLQuAf
FdjWeC3FhBUG37NiY3mN7RKYJPOoU9Y7P8STmOv70S/gmoKWV0HSTkO50gtLS2W6oVu1UTluBlyz
7VhH5m5G6VjBUDMBS21HrVUYZX/IecnANBbXqwD3uk1y0hcnNp3a29pzfC+7Knsng7aN4ohbWazw
3J6B55gvrWvrpCmZ+IOLGp+ES1Hf56mzeF3l85L0lSn8am5hzSabJRlnxTaLirRS1tDWrPqOiFvX
9oFRuRnzVqVLGKzcKJtVCvHiPM+KEnxjtmQJmgb3dso93lqU83dtRLpVAznzdQHsEcJEMQzraJqj
yx7Le8S6ciWyIKSq001ZbDDOmug9K6THZ9JDMyX6LEOq2ieGiouh3bTR0KvR91GcLUF+2eFs+ig7
TRLZNEUXN3Og3zDRLnFBUhPFnW2KLOkxc0gVaUf0KkxpNCQuSvNcEVTOYwwwijfIlP6i0tnYxzXJ
kVjXqEDXWeWnMQlQDZMmYxokmXHBRbXkEVCu1vJNP9RUucHml1WA3SYlI38v0VBsFzSiE1EUPJY8
oyvrvE/KLDdlHE3VDGHRTK0qddmB6406YBiSXfOWuVrN/UKTyAVFd46J1HGZD7xTTeHaNbNFd9N1
87IlcHWKRdrgHdITSVrsCoj6WTY8YMHmDXUG/9G1mJbgEstyietwyjtVl32+zRoT/uH6aFgVVe/J
OhsC6VTVafSaj3LTSWaUrjq/TUNb7VCFJqNsAD6ncSmLWTaG59h0/CQjVXMjJv5GlxYlzg24VGhw
26Jv6wsdChT7Oto48IsblpGCJJYG+Na6lKwgxNZxl9ZtvHTTuJFA2q91GeptCA506ztidpo25ToF
4g7uUDPVQjg85V1gN3VPJZCdcth529eK6iK6HoBrX/e2H1WdddGpZ+zjhKZy15Z7J9yJIe1V2dtm
ZSreSCWbDJ+bokcnkeuXi5zoskoCaTRaZWlVPXTCuWpl3FDvhBzqi2WS676x6YYXti7ifOkdmDb1
BX/lAwsMK4tMusHB4hPRmOD9XLr8D2SdhYRFtuWOYyrTLR+wTKa2FEoGVRkvNmpOHa9QPLVj/ggx
1WElvB83fJzsyZxDUiHgOHZMxzFU1czGa3A9vVYQhNgmR+0MvDe3/XbBQ7kZgqUXceu0TTzlRhVO
TydpWQRrQxZ/5ykNhrgwwbw1DplTnxm/rshI30pIdJrHsEkjFBMfyf50iBZ/WTg5vm7hDYRw3VZR
ZFUZBu2gZp76GzF04pxajoHOlMMryChRrpaAjxuUDpCkiSlrlCt7cNZzuDS1KpGbbkeEhwEMWuQf
owrBljbVTN5lHLPY2SgrYjRLGnehbcd1H5RYx8OI5KatM9GraBIiGbqqiDs6zO/bkbRmLYt8yGMb
kekyGgNBT4pMaLuNPCtHNZms4aduYdelX3KmpkI2dmMHy09yTKtbOAMUxnlZuZO+oNNJXZVGuUaY
VcnNQ9t53CWLx8MZa2QQxNBVdx1M83hiWJ0qaWm5ItrXqkBFFqgyG/F6CV1axHQAp94EHW4U0bOZ
4z4dsnA1AN3JLnOAP1NjG4l4NpCmK0byQtGwq/SG9JwkKezMLeXs3g3N/EpHvizW42gcg7c1uI9D
35bnY1oHOw+e+qzP+zzuB/06jXJ9Cl4dn4pqYReDtlhZ8JobKTqyHnqWnofgxS/ZWPMVEToADpDp
OzZ2dcy7JV81M8nPB0ixE2do+CD6pX3DIuTOJlsO10GKik3diDtDy26HZlqcMVbVd3bq3HppJ73y
KHObIKybbUqIzdbgg9qkqPuuVBWKWtUKMp4XnkCgniVqVo3WQPQX2M09H8E5ddOrZZiiDasREA3d
dLlN8jJ1/SmDhHKVz92Q0BDjVmkI+ZuJdMMO1QP1ZyhPg/Ve7TgRdeSLGEwm2HbV2KyprScFJcWo
hU41MMRWto2Oad+w15ETYZzWkHebDKy2Z55AEF/cPqvEhUpLmHDhcXaVTlG0ruA0+HnZ1fx1ls7L
RyMDbpVHaLmskL2EBNLJuIPRrmQ5hDEaSjyooguKePJBL09TA1wxiHyDToWoDQQcEQJarY6ttssr
bw1LfA3MflOOQXEV8WaQKgizAr7qW3BgGZMZVVA4zU/6cmym2PJpWZHO+HhMS/2ha5Z5VfVhu55z
Hdr1WAW5X9ddRIe4YWS/ISHNPB35yAPVQmp5Fvia72ZXpaqLyiFuGzD5kKDwfTT37GYe5+WkdC4q
FOpdqgbdh/MKzYYQlUGCoVVuxZCtTIOKZCI0e0OzonvLysyr2ob0FaZ9t2Jzlu6I4PqkbhGFDenK
6rYfHZZxVE/hHC9FIz8ycEW3CPHHKpsg6g4ZkOCcuIHGgLxkyoGE8GbOhNWKmJY+WOR5Qj0EOKAB
JeSfUz5BfuqL9jRfSLFzVg/rwOZdpYpSZKuuQ1kcaKNHlTnfrKHnPC40rhLi00yFtqdJwHr3BoJb
tXOjpRf9MvmtDbpmVgj2DImnsS5vpMmK85KW+raK5uIinKdODa1fYPXFKQdYTlJji3VH5wmv0qjo
HSRAFoiCRYX5ULrSrYey1/Rh7mlxX1ZBBcDO/D28cDWdtKxtN6aumx2yUrMVl9Zg5YpCzxCLs/Ha
25RXqsx5Ne36AbObhY9k2LbE12/8AKDHDfixs7FAgVaQTWtIAoFMnRZzh8r1UnqJkr7QxYZ0eafj
2Rf62hDIiVZpQaJ3Jc7KPgbNpsoTsrQuM2o2vtxyUix4De+Y8fdjK8burGDjwmMxLxPd5S6v78t6
7u5RUC13E+qXQk1NIC2YEfBSWL08sOdjWM9ZPBRFFZ4WxTyuKyPyN3nUAvmBGIqWrQXG+RHImYON
ynPSqEAH+pw4lPUJZWBiE63wW1CnUKY8G7NTrmn6pqv4LcRvBJFjdM2Hsecoj9tadgx21uzui1CS
kzGvIR1PP+lbrBzg7xVq6weIC0O+G4OAXwuKhzYBb2nvdNEbULByavK4A8llu+TdYmOv2+EkEEu3
yjEab7UP+EpXzAJ/lDh/07eiPDElrnBsU5bd+7YBYYEFKYZMKR0C0BqmsaXlrqeifjNEpGLrfMGg
rgWegzJQzPmUrTB3zivpaZknkxbwuwOnDjJFHoKK5Sus301hCQHG9g0oEbmsQYsSVU6mmFiG25PU
Sd/GzZjbB2gNpJ8NQDVwUbZvfR6kp7Vr0xFSB1O0xQpyN3hIyyBEJUHWoWFdtjwEZj+7chW6KrwT
2C0xRCb4Gtgkhc0rhwVsiFam2kcsuG4+6U5sr50QXdGdENlJltXZrKSJSLnTKUNVqYrRQrRWUVr1
qI0r0B2WbenIVOgYpMG2uawyA4tBsFnQrPIlWqrTUg4jJ6qdR5CdKG+DZc2rpghUM1WZu4oWCfLM
LKf2bR0yWKuWSnjEKFL4jU1FqlPQrFFzR0ntiID0l5Z3Fs8Av/Wt8Fuf9xCFAlPOMMBp7Ghx7pgk
3fuq5iDBVCkorF+kHNCvYJGINyAF9ZXV5VluAs2SuuNps5IVHc0WjQGa4oj1Zrqe0q59GzAKDyDM
wDJ91nZoC3z5NAhy5tajQ4BB1GYwuYhO8B3ZjF2xcizD0WZmSweS12glLFRfWJiSdxSe7wEnUF7b
tm4uA4wAfxDacHXa2a5yb0uO4UrWpktzh0hfTtfgLjOzcUiGxXkQWtiUOaTrxXk1T6Fh8SxMX1xg
cD3V2dAX/Rsg/s6/rqMptXfYoaVdjw1v9gEtS/2mRyHvYitaeFrlFhioHRtWXshPU4XDoX20Axkw
6OK68nMMId3VF8Y68CgDjGE6FVPeSNC1KMh2IqJpGI9BW/crHTUwxakMYfiE9OMEBMlmcF6UNRAz
wuosiGavrJ3C13oSBLJUYbYVw+ui5kt1G6bDGKn/RCSvQW4LmWp8yriq0ZwuEOyMay/DscbNTjSO
vf1+8QAKjE8rBwQJSUIRwmuqkkRgh3Cq8mnlwIwZkUhT2LWEdpf1RDUGPWWIJiURt3pNcV/5+Pt9
kr90Cm3hPaYIzg5wqMpEB+UKINNQmwHypCIetG9BvRtQnMJueLSQ3iWkX9hJOLuuU2II6gzynjoI
1jNILcqPRXddjpVpYzkgtjKk7lU9oWo9046960bhx4TlI6TG3dJCsJ89rWtIXLy4C6NguOEdztcS
d/jENwG2iYyMrdT357cf/pMiECwlkoJGoRACEfrppOrTNV0C0mIIH7OCHFjD3m7sLsuLLnGUTVd2
DMdzysc6Nk3WfX5R9/N7ut8oBf11YTEcQIODzCAn0H0p6jmaHZjaoOt5UYMhQCyLMtqBapw/5qyF
BEJCBcr8Cyz3L2keTBZIq5Ac3iiIKIY3C553aWvt+qECGclWZXqxhEMNslMgTyazsFZ1qRRnVdHx
y4AN7UktrFSg37ssRr1wwTrwzYhVnlPS/4uB7ft9DgK8UCo41PygWigIP1iKurOk6CCgqzIl05Wo
qunK5BbookUGuMH3Ed9byWFnIeKgbwoovoE9PV8EOadR0zjcq0FWkFzlZUv7WE5ZuPt+P4eTwoRD
nY1jEEkRkbDsz/uZh8UYsKkGjNOB2o5AKypXtsmHPgYpA2LD97s73MjQHYF9RChUSKEOIPfVzifV
zHrGugZ/1Kj2U+DRk4bawzyDCLQRaQFOv3TzXoSCwADK8gIcK/n+AHD4lyHAnoKiLgkZlFSjz/ef
DEGPRE8F1IUU8Puuf5O7cglWJgx9BBXIILsEzhEOq8BlLVQLcle8TZeyCUDj6XoQ9LhFIA6iDBQT
D0XFC5flTarSmot25UkRZYoKo02ceho2cTilA4hsHvxH3GWjhhxjIct2ombkkBDncwMCcM1LNaOG
oG2btUGesN6D7/9clmGDh0ALhYQ9Bw0plJgIaNMWSgKhNXEVTO6dyOZQn9ZAZMkFVCKiNgnKaJ63
tvTIX5XjBCBKN+HmDnILCKhQuYHqYGcmCLp+QPBgUSNYedendbWekN6H3jGF380QNMWqaFJ22nHK
rzM5w9WOccaUHSnvVQgeD29GxPaR2OTABshQweChhq43nnqAEvxadp+1U5uutcHipLIOhODQ8/7M
iEJ+RDSHAA5rrIEDpFBmOOl9lKZvapmWwEzyPH+9WL9c82D2EExJCENgZQpVKQL6e3mmbQsBveQD
kBAvgmnZ5mye+0dWhsCiG5n3wc1kaOp3czNAuHc9kyBOtNTgpFmErtYNFfAcqkFJWpGlq2cVSqBU
8WxzYFEFFbBQoNPoTTAZWMsUqjnLNnVZ4He+miBAV7PVUM/7xEdYV0h9MjVhMK019SClunqa0Nbj
EVWnEx+rSHndgXzdy7ntVsOnJ/Q6hE56KNCYpHFjx9WUaS23UNv7tAgcJs2hDG5h0zQw2AU4vonH
asjdlZ9k+9YtxkPxpp1SUJpHudZM8jeEWtg1BkGdYw7G7iL1vq5WaVukUNUPxH1aTOfO1FBbiGoz
X+AohASydGYOTj6ztGk0QwPADqEKuqFKQlA2P+KmINdzVuBQZYKHLEmreilPIG2q/1XYOzj7QHAE
rgIoFPyjF5xFEYaDGU+9hYyKoqW4Jko7DZw+g5riNcwR/JQI0wDFuMsvjOgBgu87iUPniyMObxki
Dv0ToBOHbIKMkB+mYoR6dynBv2cBSMtJA9nt1ff7OQyuGA5wRcCXGJwbgGNz+/fjn84PSlG5JKAe
qjoU5pRioPlgvPuqb1nbt0OmB/wv3N/enT8NK3CWASQ0DB0L+McT4IzH8x5ByQ0HbxqrQhrw17nE
1aNB1Hbb3EhWKVJzSJXLBc4xnaYLbv7wYIYfvz/pv0QcCUdtIninI4TzM3BQ4OBAywhWNFUFFGSX
XMvLaU7HNskm+ihnC0b9/b7+soGgLwZrLBiGAxrwVvXz6eZ9Voc25IualqZ4z1iq/y97Z7IcOY51
6SdiGQeABDf/goOPcs1SKLShKSZOAEESJDE8/X88MrMqI2toq02btVmbxUKhcIW700Hg3nO+czVl
pOH4RrrJMUtmZr79Rjz8988bxygRSJSiVPhZ4vzpjHGpDb1BxLDDNDP30qI5goCXPARhANQkovab
qC1W1n9+VtyQf/l4Qz8koJQQyIxQMpLorx9vI4dYVYFGSbLwO99X6mSJP8ust3wYy5DI+Fub9OYH
bWXwjXrLxvOwY+pDNVG7lB6z07dQdnNYAiGh5x7Gni3GKuUPidiil3FIxE1qIDpmLQiI1xQe8Ydo
Q38pZMUYul+IbjgBNwt9sW1HXYT1tmGiDLuSNG1qTohbU1mEOrUfEd3UlHudN3U32DTh/Eyx/KKX
ypv2LgjNEcjEwO5NkOAUse1ct28yZWJZ8oZMIO+z2EtEtE9+tr0rzmsvH+FvCfgtIqmOC6Sq9Xsa
LtgdVMXceNLSkQQu17B5B3Aw2Ewb0i1rNq9eK+EgX9v3dB7x/eGn5uNFKPcvAi04uyebxf9Q87Ed
bv1FVo99UgdwV51efHFa46pjpWLLCKhnFQKtaKgE/s+hkSHOs9Td1ypyoD0YAUPiRjwTh+13mbZZ
sF3rCPaXQXfenYJt/2R+6jNNPbuMw0r91i3DVfhqU/9OUbHgjYCegRRscXanHTN72nMy5dEA3CYY
th+cR3QALLLVOI8t81WuEuxDN4p2EJJpT5ZinMeVHOQ4WAiPHq0+tc0wJDsr1vRgXB29qbHVr5Th
wC+YF9Px5MmInoe5JnVum4615ZAytZ+769JeAMkd4CKzOG9lhZPJdmQhOTN6m8+qd2DGRk3Pv23V
FKLdjBuj8vqb37SajrSD+jw2+vpRpQxH9Vi3KJN+ezwMGlaf/RaR2Jt2mRm5SaAkvhkqoyJhsRkP
i3VpXPRceZ892CbPBPQLRB3iV+4dtEp/HgJPCgiT3gQxG9XnntqU7rRN9bLjqalE7rt1rS7dAF14
N4tFTSXgDCEurVZ2y7lBbq2g4G68HDQgFvNvVIqbLV7yMCz1uI8Fg5DMLU40qNJj42cz7hEBY+z6
4XZzG7l8jGeZnqU1Zv+f7/x/vu+R0fYxwgN8YIzs719bE2By6WK6KatTiB8ZdMTee5DL6IYvP5/o
d6Lz/rej4jc88ascUbfUze+zsv7+1/95lgJ/fg5y+sc3r6O2/vG3yx8zuv76qOsT/f1heJ7fn/gK
bP7yl39iR/8NHfrbNK9/84+/oKO/AMt/wLc/SdA08HEu/H1W1z/Bo9d5S78McfrTT/1OkAZ/AxSf
hukV9oxijC/4gyBlV0o7uVKchKClxeb8D4IUdGlE8WP02geR2MdZ/TtBSsjfUA5EKfpN4JfX//q/
IUj/UmXguX8SpCnOP4Zl8tcW718QpJHa7F2YmBME+f7/cOTi4v21yPAZsNnkOlUGDCxDyfHrqVu7
pJ5GiOsZqE5VZ6KeHvsg0UcFnzJTIrmJQni9rMdevQ3dUQxhji4luCQ2rrGj1PakFuG/kauXo2Yv
2jEcZ2MGM93HEdUtmSCz+RjHkO2BOr4srg8yh5K4DHhFXvtNi2O1vYCpvfN7m0C/TYKsQyl5n0BU
zwQoNmgYDuwVet58DctqmbqnlU5Vtmze+toop54QzIZfOAI5SQCAPq82rMqgRucADk3D6omhEVNX
tjyuc+UGmVluxh1rNDbexFhYhkN4sPJqKwh9iMYF8JhhPdTJ7iYg8wM3wwaSlMTQ9QOctGKb4PNK
eDsOLmIuMZHshoom3mOfzpK1CqEk8+W8pcTkrZqAM1aGfGH9rJocu7IPD2NcbpJWBPehCt7WYZIZ
D0x8UIRHnyKZprsKLhDQtCXyPuED6nak5ebZEwmYyAZIwRKv+oC6X+RsbYM8jZv5OE5u+w7owG7A
axb/YpmzlyX2+LOAHYnHePK0gK08w8efTyrp7S7ZelewrlvbPNA9YN14Tk+adHOxVdNOJC6HEDfz
LApNAI5J4GzArivwXbkc51nIkgZdoVJH8h6PPnd+C74BeOEjbrS68DxKn8Ya3KIGDpWr0ekvREt5
wXkbH1q4LR9xP13bRZPczR6KrNwEgT5AEu8OALblOXQbzMxOh+eaclmocI72lerCfQueYr+tkURH
s9zOoaR9JgL6ifnbkDXCp5/I1rIcx2N6H3XyPnC4nGk/8bMKrQMcDK2/bHpzHEIIsQtsA78Y4M7w
lX9Fz2kcqrD6yHhr8ia4Zb5ui0ak3gnePBpVj+n3OoWPRIb5vo06k8XaDiWBmphN4YaX53R0Thv/
wSaPgYH+oPpt13Ou8kC8VszTh5+O8BLRB58lVuWR9wHZ97Cmw7vXAqINO32pDCtwZiaFjarDbNw7
gR+KOgi8XJeCWW06UENpvGVxE3DcfBz3Hn01kbdLCDn5Ee5bNcjC+ZHeQyMKszTmj4FFYZ0taDxu
vW1td+1avxCM1iksMT7MbiC6hwnf4Pk6Cnb23aAeWwU1s66TsWi9kd5qpv0cWKEFVgy5azYMXjX1
ComqaSvFvERZt5n+OWhi+0O3gIkkW1BvJuMIgznZ9gmnUxlWSfBYeYO7NVTDvHWkTLjEW+skMBqO
uytO3HScqz4Ahzq7LWvtNu87HtbgrIgsubAPi+qH29qm/S6eCD9FdbBd4H7Kt8TjhwX72jEe1ks8
0ubQQRA5z4P28qQxww/QXibvYTQCBOnW3biOHJc2TH84FAW7qR+LaWmTN+VHHJzq6ufbOheaohCz
7Qj/2JjmPlpElBGv9wsutgo84djcYmgECgksnr5gi2wuvejByMU8p7wle9gmPGvhPu5UsrZlpDdz
MzT+cywasZsZz3nkQ31qpC5s9a21pi1UL0kW1diB0jYcTgy8LSxruD4LTJYi8fynMVVbySAwZItr
n5dRRSVtxx6aVwBwMsa2xuZIfCfD+uF8cmPCfjwKJV97u3UfM4vhjG/kA8UpWC8hWMZjXGJfjc8A
BmqKMiUCfVd5IIomOi1HgF1HN8BMXNp2OzkQZXc6WNOXPuRJHqtY5sDP6B4ZBHqM9DwcKtbbbBqC
ux7yKDDgekXxTw5M8Dhr254V4xR8GCGT3LSJ+gyC6MEHj5FVi/dkg74rvSAB2K1dBMqMuNyfK3uz
uOFUbxgCOtrqEMZT6Zx49d1kjzNbUCJvU/ODRRzQ1pYCgFjntBwkn95SWKAnrHT62c3JVoYriXdy
pvZMBJ10sbV1mk0Bn25ZHfVXAjss+tq2JfUmEK7RMh+23q4SjzHwyttgPY7+7D36m/WzJZ1tUhob
taUv8TQdAhT7WPXTl2BCGCFbgQ43p65ryMMscbPVde+ALm/dctf5NriNAUl90NjRQjjDC/QYnwXf
6kNn6dtA0XpPDtjRFsI+StaP1Wy2gCivdsTOtyhy/awJoENZh4IaFEqLdtKIp8pb64txcYebftuF
+PQvIYNG2voLRexill/lRh6hFoUP8KenV2pxw8Lxz2javXvoQVdfvE+rPHtxP2RJT9ebpRGHaGHs
ISGNRnVIwS1CtSs5+Ks8mGEs65ma3bzO4WmOFPww196sQl1CMJyHFW+4CGc+fDGjX+Vd4EqOjjcD
DCF3MSQt7C0jABuvyikwdki/5gsU6O1MWt3sagLzR8n4xkZBe+Mqy8tpQ5+5bU7kgOdYQYP0VtP6
WOPyFkzPapf4ldkNUYxq23cbf7SEh091aKu7PnAfOgE/a8NBvya4kNkWL/YGen589DsFmbNBowSO
ts09r2I7C4/+HfBqn9nQBgWndH6IV2uLweDctdFMc89RlY8ruNVMExQEbaNsKSEu3/YgB1u+XVrO
H8AluDyGOXc20EOewfgPu7jv9nK28Xeh+0ekVXIUMgUKn0fpD7Lcei8p+oZ1eSzR28BA0YBr1/Fj
lqS9wQmY9ySsX/kykiNNaiiF41STXMCEwcbgMkZNn4MUDF57Z9Xnvo2Bbv1bapLo5Ohh884MTXmB
fgYS86/4JNsSldU8hCweimn3d5CyIgst6grQzgLA8IsR4/5XojKhrsoisKqZxqn9J7SSK4osQs26
4idaOao13Ife2u8g/OmCkHh6iTU2KJqMw+E/85XwhNkRaiRA83/DVw52VMXIZZNFHKDfFIQChPhP
0nIcsUKpkPuw9ds06/vUu0U2xR2HRAZ50HJ61iRCxy8XBAmWhk40I2pKzttMca/NAA/8Khhf1tkf
DnKI9mi0q6T4yWPCuLeHAHtU7iu9W3RaH7Tq+Q9YZzix1qguBo+PT02w9CcNI+gzZaIDOqST+DBs
IvyyGWwLIJ+AsnO3xrfzUH0xEqTTv8I3+WqBnJktTEQpgyA5hhxHWxaqejvVZN4uxuPA+XGUZlGf
dqcRLRMECDCdCipuiTzPd8PNuhvCZPtKyYLy/gp4OqXGE+0s2SMFdk0v/TvKU9k0AHm5tjwb0UQV
zOqurIem/jPvOfrhkIlxeADUhHBL6kxJQPa8dURFWZjMET6CDuBn29TdDZ9HdT+k0p6Xbk7UUSfw
BihK/M/IrSy7UNn+FBiy7sWkND4mB0wZu2DKkFbJAl9C5wtWFx4rNClg+sxtQpP1VS5mwCrHot+D
WfnQYE7PHgteeVPHbyLkITbvQFBQpet6XInTiADMAsdAUNfzB+364A6BDnmsI/OOOFH0QJaV3kXd
qnGfRkuBe6I6ArJI7o0dTDG45hvrr2RO0iow3wM0rd94U3QUfS5AMb39ZE7bauqO2FXZm1xT7zuy
FNg0VuN9aYZ2ysls7bOX8ig3VWzziTJ6WfXs5YI5H3DPur02saihhlfNITBqApZt7pqNZq4LgR+s
DazEBFW9qdrDHJLnyi5v8NLCNfsNYFWWQYPiASnllALb77axKZlv5REGVFvW1jYHieu6pP2QAwTR
ogQi45+GLp2/YpcFzgRb8gh6xXvZAtc/Qp5kN1Ar1Sez+fFOD73dw1xev68U8DUiYhpl+EoouHeN
7bWtcbQkOppOiNrw4yScQrQunBuYdby632wHJATv9RTpAVVt5MIK1BXtC9u3KLGG9odeEB8yBpht
Gw9NSYyqXBFt2NLWsGl+rItwT3XH9XHy9I4zxy5hv1aPQ4OWbI0oP0KejxHM4+Z2RcTiRCTnz9Pa
zTcijRpA2loWEObsvVnWKUtSn70wAgJkQEoqjrzlnoL53QESIjoDimFLg6X9yiKE7wC03shgXHEu
e7wIvaXGJcSZ7LaI7EcZbSV68+a5GfSST8NISuQzZzhX5435VWkBpGdUYL3OyY9lbdH1JDIuN8vD
G7XOcxHK6SFKmvOG8/t1nfsrCjnrHZwSsosmcgYmz5FibIuwBwZM+hWtxVgl5bj2wA2nb4GrXziJ
lz0zVVVCn7tGuszOi5slQ5t3CTt3W/uNwU4O1JlX3qND9eAGr1yCjyol5tjgFM58xt78dvDz1g7f
ST3kntwgYNqvng8Igin/B62etgCU75rAzYMDfoy8s+emR7qg2xm25Na6MMlHvcWlXoMpT+my00af
gfx9UpHJiGGgKcYErJ+6FQp8u/LcfiHdq61dd6hHDjdqczGulg5BCyNeojbFH8AuXGYTp0VAt8Jc
qyE7bzabR75kqALj3GkqikHASe51dBKxdzdUvQD3bqJMLCCcfNUvSH50P6q6+9SwwO6voGGhJ7SB
rO7nHFHN72LebhKO0z2hA2py03jvUGrtqaqQ47QGfU0c6P1i5Llqzfo1WBy9gSeK+3eZk0MKlXpg
m8k8kQLPm9V5hMB70WEk82Ad1D1PNT8CDx5/YGPcjqirpifmJPQKNW45bdK1pErXWJqjK1Aa1uU2
1SUTdNvVAY5WA397J5hVBywBBCXaeMIRY/ULASrfZWMz+IWQ85T5M5U7veI8RBu2FYhHJnerG2os
x6Z9MYCYaRKIUzXXZY+q4GFOepT5w4ZjDzg/mH6OjCplL6JKJWI4QJuDIc27FFdhnfp8G8JzGsDB
rEfxjXWqLkngIVnhIxgGdCr+3C0NgmoBMhFRdRJM1CXvJoR9YamdqqW/SbqBZH0LxWmrZn5fN9N+
nrB9BbzFCzWa5jVQ3axrIl3ybbJYE/6lx4F9ECi/eF3lMBlfqpEl57abv2P3ZKeo4ifEsT+nXoVN
Tkw3tQP0xwS4HlMH9JZp5d1M1ssm4lGswbk5tnx8N1sETBHkO6KDLpdy0KXkuoKdEUkk3DACp+i6
OsixpIZrO0nzpJ3Ci0qT7aJqsNiQcrqXcPDVLSpkViK5uasIOlcbV+ZEwJXuphjH+P9dufjPavH/
7L/L6wwL9f+Apgwf7qr0/ntN+Y+Bs99/zki4Csq//8jvgnL0txTa73Vg9zVch+l3fwjKGIeHsBL+
gcSIDPpxCKn5j5EE+KE4DUFvQFPAvLAw/IegHGJ0C7w18EQJiBfMBfmvBOXrrzX41UamYYpnvw4l
gGWJWMivCq+AvOQPwH2zwIZhaaaOH2rma1S0XOz6inNYX+llwLFwnQxfKEiQjZsKbrt7wrtxt4nV
2y8e+C1AenInhgANmKFvmjRb7kQ07IaKL0VXrz/gj+sCpAigvGZZ8xjBjYI16EQSWPS34aQBvWAj
/qnz+E2A9r+XaxapOt0xhh91EfK4UiP1ujnvM7gMlmE6l58ni/e58r0l95JxKnTaooStWXgvOyl3
UwOzjoTGy/wt8TM5sAfswHd0Mpep4fUBOUqSjdvW3CrwWaUcqHoMEm8DC7KkX8dVyUJQ2x6RoXbI
vg/21nObO6BsiwzirvIdOIi5r/k0VcWEh3/ypxCWHTDEeMikcNs1jsmvMmU7lZ0VjpWw85H2gWU1
olSO7u1oTx4Xj9Xi5w7p3T0Ctlk12+FY+6a+IG5kukPv/OTWi0fygg0OqXy28fe0RlVEieNZvFGV
jT6+Emn1gc7/7YrD5GmNHmxEPZWFAgJEW83RmSCxAD1yqzI/hJhBo34sox5fjYEn8FbxAZBwXlBH
ufFs+XjCr8343HSIlE5NNz5EGhEsy9hNncxhziBjbEy8e773HVFxXfh9qL7B9gsYoq7MHdpO6GId
VbJHhRq+X6esJuWAiB7Lq972uKDsuZFQa+6nYSFmZwQ0jByn2bMaEpoHLnqhkE2KzbjzyOdE7pwE
1wRcCm+pA2BlK4Fwyuivae4qz12QM//utnQoaBtmXhVemmTS2agqdfK8py52l8SIk170Wkw8+MQq
8liNK8gYP07QtEO7U5ze8GS5xiJmlscuQOHl6FoiGWVPpKnwscQCKQfmnfoGC7JCLngXqfRQN4gS
4TqXbUPeeU++x3G3i33Ez5m3vcQUX+hqgdwxIDthR0w2UK37oYLmbo2CTzaOYZEEWM7tEr0jjRkU
yrV3voiPWqVohgWCHROL8CpjxLiU5M91Qs5hBxkcohmSHmiME9ZeNqlfG9rdbjOSPlMavCMP+6wg
GWGpvPlCYZH1jczDYaRIh3P5IHuUDGIbX1PVfIsn6G992vsIGTUiw1wORKU5uDgC4zknnWUXhK2D
8idtXCVemiGCxQ+m7aFSh/VYbuGs0UF69nEKPQ7r1js1AxqkCqzYsVYyY6PC/Tlf8XfjhZDxfIR1
EZ0WVla7BGd8McnQHW3rkX0Ua40TEgM/TLQiQgNtm4PQzpLJJIBE6XwLh56XMfircl4J1JRxfQLN
cfWr/LuaI7XBaYlfN4QNCNF4wAZvAYuOxoXhfe/GYzs1a85ninA3UeNttKSaguCZntapQWZU+7Jg
qm7zeBxe0eNcJPOacqABAoFMt1GpR4xEQDhg2vnSfRDS9oWccLJjAIN/bD3IPdbXn9akuidY4hG2
vXJNcaAH63wBjAe/x5iXVI4fZvWfWtyxoRjOAgIaKsEtyTuCl9d7QZivkOqzRc20WMlwtsaKJ3AU
FvMOIrIjZG4ynbLvNWcXRDUj9BJYzcjAyI8I0SWMLsEokYj4e7uq9bDCshHgHzt24+wMnVTVn7C/
tuemp+82gpUXr6OXm3QT+2Aye+Pbt0RolacMS4bIDruG6B91YF8amQZXJRwx30gix7bBmUmgWmLW
Cj/4pEoyRcnRoS4rGa2HTF+tstoJ8GaWtrd9Qh7XSoV56yqWoV1Eo++MLTnq611D6FB4M6bJQCiX
BxtEtsQch2+T6T5Hy1Q9p86HjLy8gYf3kTWGU6d7BDGQbPkOLgIaIRIij1GKOnfqsPOD14Ei6ab9
tFpojQwCnNPIf06xATU3sSSLYwGdpN2eFGKumfMhwKwAAzHi4RUQfFMihI9cfsohJoBsve1q2BYA
vcIzpQ0mAYD+vYcBdDOE/j5Ohs+enBA9o+nBX83HauXBYMuD/iuRjhyrb/GAuxqAaFt4yjvUJsaA
GP+FdrjXVrJ82ToJxd4n3yd/cHcShg4d+3MYkukYa2h7iMPE9w4VNDY3fufS4cLwVAahhdwkEVSC
1CQ77JFV2cwIlyGJNBRqixCoZNXd5BSWGOErXLH1kAo8p2SsPQasm3exwSdZ1cg3tQy8PwIAuHmx
4c4UyW2DBEbmKS53XoNJHemAcDdGnbzOPjihKEXY0F1nB8yrASlhl+ksJgvR06Zfo2Vw95Uvb3of
RQWHiwF5BInJ1A3feJxC6lNV3pop2OM649nEeKNXvAAu8QLotMJZ5ni3VG4Qbwc0GgridAL7IV/t
/CVgtgO4UX8zDo+Mr7cQp3iKqgabRVKMcAC7Uu9iDJXYD1NdHYw3d4d2GOLjwq26HaauPcEifE54
B+ki2t6QltpOJB3Yfhm13RkX1XkAJgerrK93mOKC9aba9bxwt/RA0dYZ0SpjdlWD034GDPCwRrjw
3K9szuOxy2eBftD30m+tW28bPmNC0Xaot/auxsSAbIMK8al1GLfiwZCMLfWPYHPuV3DLmQc8p2kh
bEUaeSNFHjHHp1iaFBmJqALDTsDRNuKLRKSzDMPJ7DALAgG5VsSFtpuGlGNegGZeqFy+JNt8sV3/
BPnnjMoAt9w8eXHhT7zLW0+S8+ZddYAW5ZdOlzcMXGgzXzYNZsE4hhVkLIL4EZo900l+CALxGWUU
cnHQ+XFT+9Xd2GLvUc3K9m72f0g/8M7E+R8CDAD4pNrs687qcqRhEU71ZaM4ERN4Ej9Sly75vPka
dlZ3rgL+FWkiTDXiMRJqpEJXjrE6BJODjkmFeQXINGHOAZsnRIchbvuj98o0dpdqCpEfoPYHkv0/
pgXFJh+9Yd83fXjRjqV5ik5tR5FBRzJq7F6qYfXysDJh2U99e9pS6K4zXmLeOXh7IKsxpCKGOo8i
sz5sLbJtPlsKwaJPG1Kgh//fZP1si/7llMR/dEzkynT+xybrl8GT1ybr9x/5vcmi+GUiMZYwbH80
U/i3vzdZ6KQw+R1NFgloyCI0Un/0WOHffNA8YCvDFENl0Xz9gewEf4tiQJcM6X9ANmjL/oCSfoGq
MN/u97//eeYbYNi/NlgxxezGIMFvbooDhqzCrw0WctAWdbpHMpKgCTHL8NoDob+12/oFOfT0xqYO
BOCK8RVti2NqCq5SU8yfWzBKuSFJfw0ZS2SRsA26hukCNKB/g1vy3UuaFnQn7gNKMKfDgkzLkmC+
aaZlKEFgVqgyJxjjDSM7SmpM/RHKOxqkS2GrtIh/IhWQIV1xgsw/56bZBuizROd25eMjQ6j4doWN
96zarjsqjpsS0d8fzCyIp0kAavGEYA9+KZIugxYE+Vaj0rd1gdk2B8f4mJuw8jEqr5N4nwLOPZCh
wrd4XmxMt16XfO9xCBTcJ7cAW/Y9McG9rVpy9FVTZyqpYc7O3phPUxjD4x32TI9fxZZipA+blkx3
UwyZM+WfpBc/+qm877ooOk1ol657aZ1DH+mzuEZMgmMeT9ajUNKyealFh76saUzhOFoHNkafSdwe
kCv+Kj2D866fF0Qf7JpTXwzZgI4ZkRLxssxhlWkmXzAj5jNA1edtTZ/7YQlytvUfxC6YZTQ7YAkK
2X6/D/KQs+aSJBxXxPRxVi9dKbyhWNfhHNn2LQWE6mH0glwpdr0ONNKGpmmeffHQWoR4kNSvcywL
P/OeYpybnpe1AEv2wIFQK2/jTbgG77OwT8E0f/I5QYU1Nu8Cih6kfVzAZgjQDtQ3CDtjPgFPZcEn
F16cRw7zVUdHKEWfKhHo+6gd+sIPkCjXvbxFUguM8dTOGDO2cEx/gzXeBjwsuQ8/BR/ZE+Z3jM+u
j0I4R7XOPCr2KiDFYptlj9sKchjDbq3NM6whfliT5WOSPssHSPYYKTdffP55CeGVotCbZvaV6+A7
BMcSR957HI4FrZZiCsNXHfr5TFvYCgJbtcYiWNbUv8dp9TaEYt61i09HCI1+8Dwi9Fu6wcZnMq7b
FzFplXGxjlBYG1FiXBQ6q3uk/LwShj0FHbTMiIcu94kKFRLdKB8XHAzbZr/Hdfq9h4V+M036m8KE
mb0HuyWPXLwdpd4+N8tkUAJTT4ABi8a7Drn1u6YhkJg32FGNH6D2mTfUHYk+ozsOMkwrOWEmzi1m
JfQwnwcfZEqfFFAKnyuARWVV9+IcgBDG2AOImyxXXXqZBvK++s23aEQl1DM5IWXjy1dBJb0ornvU
SRiJUIsGaA04l1R5a+6HkEhw0zf3qDtYXg/mAXp4jaw+7OA4XJ8Aio2Y6eXQK0j/HeFWzDMaAajB
HMLgJQZxte/NS2CafRBh1AIj31vki45s7Z6rhAZFvaJ9SQ3f9u2kEJ7pkqBYdfgJPG+UY9SORrCV
PiKvupML3dXDfJ4ht+8J+VQzWsC9yQfLjn6vH2L013hJaHiFu7bdtUEW242YlOGCo0vvaaW7wmO4
qknE5300WFFEofaPlPTD3nL/ET5ZAuauslfihUGE6tujCJCqJXy8xRffeqBdWboaZHbjW93FVWFS
zwdijmEKor/A2ysSbvwycRi5Nkv0tmEjPicU9cTG8KPA4ac9NlNSiqGdSwVJunAoAXdjHKMjjtAp
iE19sZipgitv1j2GiwSwo6EWkMCt+9YQdfAQL8qMB+unArnzrCX0tIwtUKKJ7cwRU4N0MSX9lXzv
0l0DsvC+rvnRWwFYx/IxRGoas9EUxojE7fyF8X58hmNJzx43Lz/38gRoI+Cx+HHu6waTcvB0wD8w
OQblZpVsdebm9BvWLAaTbahv5xQl+E+t2QBszCSap5Z1MOcH8/S/7J1Zb91G2q1/EQOSRRaLt3ue
tCVtybKlG8J2ZM4zWRx+/XloJ18Sp7uDvjk4B/iAbjSQtGVtbrJY9a61ntV5xTsnmlM5QuEwRXHt
7JylRMAHURHmIZxOX0OpH2eMPNtm0P0WVRk3v8WZBss6RA83LPdyHjEciFeORuY2h2S3kVo/xSGJ
sLrzwnUPWvEyFejbWcJ8kfFXdefXpd5Yfh8QFodIhqtj5gjDWzCSzFE6ftHvJ0YvwKBAZpZRh5GE
67TP8rumrp9a2YDrq9svvtu2+9pCLAUos9WCg5+dWAT7xQsqTbiSTb2FHsjMvwntNU88FnPzxn1F
KMnzHmwigDpS7aXIOrUbbYZwuiPPxoz265T7lwyNDSGtPhk+JKkMP4kLKY+zhfkO16vloeoewwbO
XArdZzfMKd9/EquVb3m7GEX9YJQAN5sg5wgGE2VdSBmfQ0duCIZttZmYm2pIm63tBu0dLo1Tbjj2
Jq/qNfgx88ZeGA8MF2OjGoe1ykODmScvPueqSzfejD7XQuLYz4XPR60m9rjSMOSucpNN41TWdhjj
+6zXB8vopl059NFeu+m8z0Ze/dESBZCkINaFF7xUCZfQL/t40xjYNLGezmsl4+SYMBz82CajfS1G
Lq4n2CozlLvL8vIDwvKvvYWmI/uY0gbG6f/XjOr/vyoPgvw76YB/rzz8T/ngHxvp3/7Mb7tim40s
SQ2fw6blAXbgp/2gIftoCB49CuxvPeHiFUKU+H1bTE+JZ/PP+beCXfmiV/y+MabWmm5YWOWkbtlN
8/P+i53x34P+C11ggTW7NjG2vwWIS1RW3AALXWCI8ETKVB0GE8uP11ZPY5u/l0A8Vn2FiufgIV67
0oYOgp+okOGHutFvJVLlWhtK3eFIJy8RS7kPLOdbkI2MfCZCO0zUxB7bXbsRcciSIfp2M8noMbf8
pz9d+H+xzf85iUzyb0mSk7sGW8CV+Smt1RNOdqzenjnKupy8F/FcaDBhlXB502mRrLHPJ2cVGNk/
RNntnwMjpMOoGsedQ9841/HnTEAUwMvJsA2tPBOpU7xG9RQDd/IJ3YfQJBIIiF40DEcPAs3BB4ew
zoOGqFSN+4SXnyCw6xmHyQPcSXbYZMMC9cgPHTw/pWIAyBjebwXTUFJLqz5GY6h8gjT/+fqB9vvp
mMTHYEBGtYfPHtHkv389JhWK2XbR45oCUvgUNI7aZnI8te30dRoViOai3vlyfPEjF81DPRvoyuuh
za42unoQms3GNUrGmtYHJ2iaNUsmG+fYz/fJ4FZsTBIOICngCu3JcqvqoGEiFuttQOB6VRkku0lK
khZOIpCYSS8PKnDl1kkt3iET8xjGDjNTSsT0sbOYzKuEHYlbf8uTMt0Ume/sitzPV72bGauw5Eg1
g+5HQXL3Xaq+Sa2I3boBYWrCS+CsFCOG1tkraDIrR2l22HAyV4bRI74YRrstJh2A5BH81u1oP+gS
mFIXsUiXTrMtWlduxCgvTWy+ZVI8lOUAQrgDR+xBbF6BNsxY+9dD7XerTnqvjDXJLJpFe0qFUR3S
CqhlEacmAOXB3hL7AKmE8MQMXLpn04su45RWB22FwYNrpgVGHivdx3kyw9OcYwZQ83xWyprXTIps
HHSYLHXXmPssruV+yYMeBiN8MEaS1OWo301E91Kg6McwJ1aGLp55Ms582SXvOIWyEYh+BU2rApGX
Y5p3jOko4+CObbTc2rrpHuZKD5uSs+hF1AyKlSXu0qCK90kNTyJ1wvPYRMzHh6J87sFBQWD+grYe
bawsPbh9SNQk4XHwGyfY/efb9js7/c8hXG5VeOGWYCvPYumbPyVgp9zED1S2DJA1QChwe1+gFD1V
pX7M4KSBMVI7smbkKKvYXTFVxvCuuBA1CqEIGn+Nq+U8zO6rKdyDMbOBDIaTs4Tq7MbYqUmhb5j3
SdisJZIHyRgPFScXj3k67gD16X/4ON8J9H/9OAsiBFUZzK3LB1vWmj+FXU2PbyB3iTeMxYTzcZY4
H0XmEZ7Rt2aIVsTQvE0dfiI0uHHG0UGbGZKjo8pt27OrDUGJrjyNBYiV/9p5HAly2Z907D9n9bCW
jc/s2MGsjYl4o6zwEJri0df1oas7sQZUfrNS71gFTPtqabHznluCvcW3UCrcPab5RRf9ISBOj/hH
qn8YgvuZmeY+Yw74w+7AXuBfz23UUhVQ/XwtQEibJu2clKUt6vyfrwVTFnRKGZurwCnfC5XNu8Bi
mMIuc0v68sLU9w0g4nNiSuJHTlpiMCoXA4nxMFvVnW3qK6L5bfD8R1sEH8ww83dtnnMHY//IyeDu
lIRDGecGFjfufaJJNodSp0GXnF7bkudoNXSdOR1kZjawUdm9usunlqOoj6oTzVfPad/hWPm48SVb
Nw1rgGEmv15u109JNgZs4KyZAcUciU0hIcF1iml4x5iKJZQjkdmXaHp5ob+SOxMc/4lyD0nkMThw
2o07es5VmO64iWAXE5QSe8hx4AHbeI1de9sm/QunyHItMueDF/TB1o8qDt5Jaq8rTFD4mFOGVV14
7zfMolj4x/s+nW4Mt7x1ioSAxjdcQ1s94td80J71DthPX/MOc7U9hhNqIe9+lNBrA3ToXJH/3vWE
+NGPHeT/0BlI8bBsTiUvVSeezJ2sRnM1teNXrM4EmYpKEwgUYi3GjAxH2F7iIbvxgcYLwWrc3os3
xwcgu8r70G+46eNj7Cf6dYrRGExvLh89SLpnd7hOU6JWhi10vSIIcMxwd64C18WKXVS3uKtYYJcx
lG5K+DoRvuGVN5hgqTJ4r31FWsWtmuY9MJ1HMys/WHn0OmmT7AAfPuRuWrvDfMZ8zR5lpAYgLdJD
MQyfYcrtiRM8V+73o1zAdt1KbIwMFpHdFma6g907lunEwGZ8rBpm423T6te5tAf4ial1Qr7mEfZ6
YjlDHRynlHl4zW+1wis3nrWJmy8IKvOelHF9B4t4QtaLoWvPsHGwc7zmg+qjTR7XjCFqU++hjqCQ
KXcrXA6wEAWIbocSg2n3RjzmrU478BEq+bUvHcx9EcEygoAJKMbyOrWTfcyAWWgUi9ZlncgJ8lT5
IdBix0ivPkiWxUNkyq/cxBBJUvyc63FEDl1VBfEplhHMZcHniWTwofaxCjuj+62P9JPTBLBmq9bf
unPqIZbN3JD1oK+mFWOKD1V6wud9TyyN05jg5o9KVtOhbOxrCTzlKZ/ReHMXyylnoAiuCCaI3lou
mq6bS5j6y0FtcaQ7TFvWKeS7R47NPRbGJ9tvEcBSJqGM6Ox4NWOL20C/YQmtB4HCMH/Q0wg6hKAb
6a7uMtRYs8cQLKjdpcg7ibfW2IY2ssD85eKPZZir571OrTvbaK11WTVvxsDiKjqbzz9Ou6KHOx4J
jGpeJ+ezLKpLwx7lCdzENZgrhSnf0ttSZcEjsO904SKWn4NFEY4Ldg6hHp1VaVv3etGOa4efaCRK
XmQ4EVKSoGOngCvujOHGxf8KE3cstoFOAagD2ZRujivDfoq85jM9AyeL/P86MEJ1HyZsgCDFGuQ7
UnNnT1zoGVXcduZmV8CrXm4o+ii+q+c2sSjGh8VN4NE46hrDnRN22FqSX53vIjwU+OoqW795xN9p
P3go0g/MsYt15cQYKnrwyxCNn2an7Y9mRPjISI1PRifhW/txeHI9r+FyjwmhLKLzhQi9u6njAMD9
6tjnqdXZpjYxzZNuAbobLyomDvctchQjuSZYD1765AI4NAZAOpWDD9wsXofavZmiF9eyy412JUZi
VPDIp63DfB9dcAajM3HvBGPT7waNl1n15sHC57h3fJZVyF7Jm4MP+uiOOfvT0kguIayMTaMH/zyO
6RCvE9betQjn+KzK9Fl6AC6KMB3RZ/UeiEK6c2vnDXbOxeiBjc/+WAyrJOv0yRvjj0USwihKTPda
TWW5sUqboI7JzDWOmeoUtb8eqgZz+igCXLzNw6wYdZQdDkze392RYK1intzi4rK/geD4Fnlt+OCl
iM58s7rZwtHD21lZIcE5TChOr8V9Cy8tXiEEg9Gf7Pm9iZk1B4ZHY4rVdRc/lPFn8MCbuh31SvcD
Jh/Dx7MSIQCWfXLwWxzFBMPuSKxg9ByxZsu8O1otqMZgUl/xCfv7qJtPbVJ1W6tJpufU8DfKNaZt
x67SbTx9EWn7lucv1NLChWP/t+4gM6+rLkeFV/kmmNOHkqu7Kpv4HvjusQL0Nohu3vW9N66ZMKsC
Mg1b7Zpp2wOVD8a69pZZXpLxWPI9Vxun5XyZwZ9fSYXzgrBtsXFi8shVORxC1tQHcNSXqXTGm+nM
0c6W4s008dSxyJUn1iBrNUXK+AS6lROZaIJz3ObnhjAr0z1XrbOUAo1q4uq7bfIamyxyKaTHE/h1
zPR2ONXLvV8fOLJ8mGW2B3f5UJjgQTVv+b0LZ+tzAXZybebYdoKp32uL5CkMQpMbCEhsYVZ8CWa0
VAfg0HX645jE7QV7rn+nVOus6aiZT13dvEV9jOWFYzYEaR/pKRbRM06cj6OxkV6EjaPSMIz0bJ0K
y+0w9JQf2BPoheiJz7xX5VotW97I/cxWDWOr8By9D7nVeNKm9kbHQPfahGyWXCucN/wL4hOTx2C3
csyj5yXfsjr7GFQwchsaIe7qBDyEmYc3BKp03wYGmkBX+9Oz5XguP1zPax4ftepTjO6rtHKGrQxB
NSvJo0ivib/OBg5bfYKPgTvnJXect9zI9DUUMyk4WTy0jENerIGgp6wwIocLUb4c8g/cjM1HfPPt
SjO5PYPiMgGBpUFxTkfXeS25heeWsb6RmNgZjZQXGo/iCpZghACCXtwaALJMr/wq55a/OEYRW5HE
s2sGs/Pesqf4STa2Cyk3wnEFvgyKfuK/A3rRz3PincmJoLo5GMxak/VQzdkn+NLVLeDZyIBdHZJA
r52SZ8qErEUuJr1YPg844Lvh3io8ZzcX2a3sDe+UaVasxmpijD28XEnL5Fd3ZlcIgBe3T+NMX79L
54sjqSuYH0d2RulL1COJ9YZ1DcEsFizZVXLgCFGsEjwA70XTfUl4J35Mx8Jdzl4J0feqYeGPZfYe
a/t+IK+EtQs7mFBaIoXVO0DRMIk166HOuseqJkYnRyKwjL4vluE5J2YUZ11MGUC1IXte4mAVxyfi
6BEuxZmTXKBBo00eHk2Wun6nU0B3+NFRBMDqQY2V5E5i/Ax560Y3ZxRkfHrTP+kIW08RDvamDy3j
iPHXPfgNqxKvY6LAgTnsmyWL4EZdBp1gOpHfY37MGOGc9Ho8Nx6P3oh8sxoVsY985BA35Qy2jXpb
lyevEPHJHJ0LAVFuGZvSnqvQX0KuWN6wnyZcTAzGRIwqh+xbbCbV1sJchiZjGNY9BGtzD9V++mZz
RL4YpV08EnxgPxC0ncE8m8WU09R4dQLIwCtXF7ju02k0QMKUzWNr4fdbBQHFA0QvCpjWLmVWg7Vo
ZyF0taM3Kn0tA0NuY5+Rfe/ik4dPAJjdnpxHQRYRKckBus40g0socL9PgSK6nO56wVSB8or5Q4VV
+UsR6W8MHO3T8nNXcox/zYqeYKXDfKJy6ZxBTxp3WoCMbgjjH4rajcnLuVxUt6PgKXe99MxaWQtK
O0pu/lyHzZMZ+c5THQnnOcuIL8fYrPYMbOZDCmthk3rzJiIleYoN7pZePxREQ9KclCyNK/R8GOSA
c4N46ty9lD18V0WVQhxBQJAk08kd11/aKslPVWtvYqd110TOFdIY03rTYYJTIfmYAREoG/8s3VYP
qN9sfYwuf8xrUfOCzosHXrbVq6VtFtiwsDmyxSZemAEBb+XXOIhXtiZg7mJhejCrrIKAi/3WDD0g
4gsi2nYxPnK6uoWY7LYNSD2sztOzHzDzjAzZvxRzfOBS43ZusZ9a7DpElqLrz9k745H0o6bc7YEr
pkAY2HAwivAhjG3aociNE5Wo8d/Wjte1e/gOJDphGt4Hk11+iq34e9Nad2gb/3nUAMWl2be7ZGjJ
q4DMPajBC1jR6eCQifmV2ZDeNV1JYMUS4YpGsFuZWJcqxMzc++Gn0e+/1X10gvVztG2KBagE2fd5
+ERB01Es1tkpteM7jmTfhjC6dV14k+w+a7I3lVGfstn+AsDc46ovwxwZXxeoOQ0bHR5AqsvAH+GS
QFnJZLI1e7PbI8PZJ7NaKIzg00XReitjkeFm7PNcp2Dj1uJDaBQJcyaOsKO4CwLfXFllyQ4pi+4y
337RQYilot9XAn8qN+4tszjjhPVw71Maw5MCcRaIFgnbaqOLLy2sqLXrVEQdDSoL/JCAeBJvpjb8
xgxuo4fM2ddGUPzD2GEZvP9t6sCw2FSmsBiSyp+mDgjLlaJWDbRvOF3sNt5aPXMkKBY2yNBy2Fle
vM9j59c4qMRKI7THVloRl8QU25DBWQdCPJIwfwJ68OX7rOt/ZZh/8iahnfAt/HsZ5qe64T/EGOfH
n/whxni/0CBO2APBg//BssOo8PdqSoJ/i3ogYegJIhiIC7+LMe4vhDPIx6LGKNORin/1uxhDNeVv
gRLne3bkv5Fi/J+GXabFudv3JBFQEirceD/ddmRwcdhXNAL4ss82VCrybgkH5rBMXQGBQU3zMQQq
t1P7KEKWGW3vIXWG57lUkigabsskc7utkOrXvKKNjADcR73URNEpqTfNWPinKNacNJeEBu0Y+KQx
mqzirjNuYT1TTONV4W6q5NvcUerl4G0+wVLJ76amxeZT+Nl64IAG4gsbU6VquD0OwmOT3sKibbAA
yuxgT9WubzFqkGm4B6NA1xB81W0fiPa6JM2Gwfsg1dTRIdd+gRNaHrvEcPfkwYoTUD0iD5WvH8I8
dQ+A/c0TI7Y7MyVc11GAeGcpRj5pNHygEOcQ5KDrPcmUBfj4bR7wviYFVoqCRAmWf6bq5C5NIr0B
mJvMOXk05uztWT/xO4QfBjO3rm7akyZ1+3qdMdy0e3da0av2Ieh5GzTsRw6qW15H2KbXBksW08IW
eEU2mNuWOibTnp8jYcA/ESuzx7Rgk2Ph87pvlZMmD7NYCBU2aVg3RPJSei1zyBspP3cVM1rGgNx+
KXndmNBaNtRmCLpuMA+U7In4MziPAl3lO3pR6K6K1M4cOMer1noxRFoQoO4+1Z2+1nLwvuKftPn1
+6fUUWhJnXyHZVevbEbzO61Lkz0Zye4+jKxTmWAK5Vzvn0qjxanp89mGLPDhoWBOhjQSbOyIWV4p
p89QUJeUwDyRx8AIPdpVTgiwhAZSEY6NG2ZmqibtR38FRWrVYW7CbsNw4hVIF56IygNpDX6fkHBe
0TlZsCWNEG6mJYFgDVAkZM60JvCoS/ujIcYf2Kb5CcUNJZnCdWZxhRRMyJd8QkTwq5GVOOJNYPiE
tmOp9KYPpLX+XhvTdIW7rzIO3PmcGRsSe2zXOIqvE/iCa5Up7wC1pN23jXj3AotPM8mbPwusGa2D
ramyCOkb2IsY8IJH8TnIm7V6100xbklovRRdYX0O/Qh1A9Y7RrOec9+5Gr36sSRbusrgHa5ngzu4
tifvnlTnXRjBlDXHnNEEacnt5Cy0pMF7H6boPeGirXQmrA2q/sT3RYx3PUeUkPJZh2eAeshkgtOB
bpeWkSRUB38y8U5bMWMaGtJWikKrjaqYxrg2HTY2B8VmbmBbOFb6ZEOv3PpD1K55i2cbsBrdLo6s
YZdIMZ5nl0WhgLW9H8JE7aqkn4/pnJj3U55MmGh0fIpbHMeKZ5i+13yjEc/uqVbidQj4b/dH/43R
90Skw5ICBcuCdUIElkHPHLMlm+TExKUvXQwNU35hWCVXQo5Ecpt8+IhlJ93kvbv1a6tmCyAm9u/W
IpzSiuMN5dUSsmNKbno3IPE9zzOluWFZh1AduuETYijJABRLQCm5tWurjrqxDnYDK2C2GUcjOuJh
4ruk3W+TFby9h7i+Y6c9k8N3eVK16ZOSKfOrTYZiR7zc3fz3r+t/y+77iyUCAiD/+TmK+Zf/y7/9
Qf8vQgDx2P5nCODnOS7/gg388Sd+M004v7DIIaZLC3EPvBZC9I/3tAUa0KHogfAMnEGHyOQf72n7
F5JXvKRNz+bU+D3K+ft72vzFAyWINmi6Fn/SFf+NaeLn7aEFOdlT3I5MSR3b/Xl7mNJJXYEEpz6D
cQMtVVm4tUdktopQGEexSr/8aSfzL3wNf3MXLH8h5mi8I0D2LHYIf1XBxqin0HayCQ9icNjOy5ve
ijD+NR0NYBHoW1JcQbNeIOyO4eDjIGrhrL3EfbL7BoNBHuab0iy7dVj2pzo1kE1gO6zAtwIulzUd
H94yUOpIzjMSqFaAfwgemF76Dxvr5ff8s5rH5wDMbMIx5Pot7u6/fg4xer7LFMGCVjpD4rNnm1ZK
p9rQf6eO//ma4ZD++1/G3gwu84JMtOjh+etf5pE+ikvctqja0boLIezMTXIuTKkAFIHjhyRQEPW0
nsm+UzoZMaKb+1qeomB6pFLV2bYO2Y4ycg6gbIxL5lC5TDPYNG6Fr2+F8mlp7acjrxiK9Ear2Eoq
rL5QpJyRmhqBiSWhi8lh4HCQNR9s0Z0KfChwJjhyIlzQ3hXjLQ+MqV1BjWX4hmyXSo61cWlK9gbz
xVYpgvmgmPkrta/p/rFKvuYpxO88w84x3Im9nc2MC3qTm7w2pWZ4znmYsXdrrpx2GtdYFfuH3Kha
HBWXAERUVZtfzbBpznGV4zNsu30CQG8MOxy0esdBZ1gplRzn1DggpN26sX7CO/RhSIc32zbe3BI7
LvrCjDW5mYHF4Z/aMtnLXlOGwk89/p8NDRPmFjf1x9QpMT6SYBuBj+HXrCe+78WvGPPaL3P8yDYq
IqYM/Wi25Ve6NzXXIfJ2nqcGZBZhQFEoH9Dn3/HMPOHRYz/A7hHR2YV15FJ13i5uSlEO6UnnaOO2
h4Cbx8z4NtNCHuxN0mLpEvnLDKoZqXdqV9hZ0h3UmPsm9G2oe914jesEudMekr3dgRGJzfC+Sgy9
mrUjj4HS1o0qgmuWq0tqm8E+E0G0zSH9PZg9j0u72KPKqaMRYEq9sx+XzS4fVfReq74+AmrouTfy
+WTMcKo6hgw1L9R8vLh66HdwaYCsZFw7Iswjoor7UI2TTagutHZxmIf3TlXXG2YAwaaL/ZcBtyVa
GBbeXnDAFMUbMna0Zw/bY7zqynWMYPkcNhElxo16DdMyxNpO/3CfZHsufPVg1419UYI4Ul45jwO1
BjwQItuFMkf79PFMkG/81lHg5zTIImCmYZKF5ptitnupCgp5ozQtV3qowoP0wru0JzNUWfBMCGvL
fR36wUbVhd4WTprtWBjZ3RETvI8HYJSJAW4hJxELWQ2vkD/lb31RWDs7bYxjXTrpyzhABPGiik1Z
mhdqE7sRzZBB4W8rL2yO3BDFoZrclzAvgMir4Oa4I4UxHOyulNq1ZI9S+ymPaBeehdsQsvBNPC1w
J6qkPFiT+kSmOvxMbY2Tb9Jmqg+uYY1UySJXNtABH4Gpmpt6zOL3zE/mu0TXzlY1on6SdbRHVECC
LoljxYwo67gnfa2fskJ4z25PmdFsut+kYyZfCsrVTlFjU26RERhQyOCoyU66T3CTf4jp/AbaQvCx
xAZ47gdSnCHCqG3I1wHK/L4LImsjEtPbU+TA9JeYdf9RJZWi87y2aNRLJHChelxoqcYgjqbk13dp
+agXRGb7ViJBbuPWtH4Nq6Uf0bZiErA2D4QmUB44RFy6+V2V1aMVOXotmhKnAXoUZUvlsXTRWnMI
IY8qH0sCsLAfGb2zUy+Kk5cyQDV75a9GJwC5yOQSepTnnStjkOBW8ltit8E5Y0H66AwJ0ZoQ7OYY
ymYf1Qko02b60AKmpL2iPMcIqOse+xanA4t4MA2+K4uXw6FPOAMpA/9bI9Q3zLBvpBNesygWZ2pV
Iswf2lnVvvcgKCvEvi9eHGrrQVBbNPFWdXNGoEv7tQUvfD0saTLT9RDfmPNv7YZJu9nI54TmhYlE
DBnLBNoVcTOxmbhT+OGBR0HkzHYwbDVBYr9lFjS1nbxv+5JIdT9vnEZAeZK7Wkvcv6PNxpotAavT
bH5qYoHURE4zMUdAXMh4ou7uSzXeiR5+qoUqLqjZI5lSd+TkikRTBBuX+sLA9953wvIu5CsfagSM
Rtjlmzv32XbOof1wKsN3HFDt9TrJCv9/Jepm5XFULPOk535IslVDcfvWGkmS4CLPzzElcXsPMY3l
ZiY0a4hkU1g0nXZh2J79Ri2Dxy7Zp0lQHIiSgIO3OQT5U3jXA/vCYqO8i6647XOTdS3Bsz+3mXMx
A+/d8BF3tGSg70BPAmJTvE7FUmc/ddreWHKICaw4yRWMVgTlkjwf/Ktky6Gl2QQFIItasEazTDHg
G8DHpd30ecjUr3UdxbvJXXqEYzrHpdGd+6aT216W/T613XvggK9zmnfbAWmWQ0zhXe188La57/Aq
NPdujGWIRvujNQ/GjkR2cxAjPbX5zIGLEG6zkg7m7Ml1kptXxCYsmMZP7lQQlHSBxN61aIJ2nVb+
V1lQFUhssT9l8TYYmnfORIqvxROsdrZ1TRzsrD2zd15vRbFZEA9bU2kCJn23jifGI3Of41zhDE0f
j7seAC3tpBu/j337BSjANl5GGuRl+3Nf2dFTN2j30tqCuERgHPsw+2RWi6lmgU2GBokXhDBrV1Jc
Q12pPNFGcg9nnzBECYrZDAcqh/Kw24aNF+4dWzP6rnkDTlHgbqIIwRrwFZQlCH1sDSUH89R916Rw
mNeaSSmxDFkkF7y03Ks5Hw++N017jdP0KGekvsIu8FA0TzqIDx5kduwe7s6Hmp+leXz1sd0bGCyS
qV0woYpkvelNHVuZvj9VNttPWpZfE2dMdjhwwwtIDh7O72Ydhwx6rciVAnLwylseCZhMXBfoSfDa
FsMPBRAMo4drEY3BGctU+Tgu/qBocQrBjD5m381DavERpU0PmGKiGCLNy/Eiu+TW1TUcyqDbVYsT
CbOGviSLO2nEpuQufiX8k+bOyphwOQtOwpnq4SPmJuO1W7xOljU2O136/dnCCBUtjiixeKMoDqe+
S+Iy6zFOKQxUhqUewdleaR0tjjKKvHUfDTcYVON9sPiv4ikO75PFk9WRv2duV60Julgrzc6Ouhke
sNZtXoiVIBDh8DJE/S31osPohxiaa3Pc+NHoXOXiDNOLR0wvbjF38Y2JxUE2L14yq1z2RYu/rAri
YDH/CYgxyt4wRMeIli6eNBWzjUCSbLcYuL2VtXjXFKLTXoT1u2pK0HCtro/sUnCa6Kze5pPlzvfY
e6n86WLXrO5lZ3TbWszRAwv+SzLDWuVBxCJa6gfVASmAxeyzuGEYKnDY3SVWLHZlxtumIJ18l1rR
tMlbER+7MplwzurPpWT839E+CkggxmaeFcE2GQkMzSJZio5Sb1uDDDiz3QeSQ03qbqQJGFR4U7IQ
Vza4AtqfWDgxyZaTV5/czFfXPsZfRe1wdp4mUbGJSyiVolrUe5mixjxARFMPfiWLy9SM5eccVsCF
dlxxLIMMeAw8UOsRFxNuHENkD0LliLiO/QTLTqwTrDH7ZmLnIpLA+hKOKX3aAEqFQK4vonsg1emt
7HT1hYAIBZYNuxUlw/yFZyc9u4Fw7wP0rHOjo5olx53OU93JY2F0WH2z1D21gWlvUXox85r4sBgD
lTsmM7ynvQL8ddw8+Si9b0FuxkD6SpKVdhHqs58k/rHky074pUW8KVJGtqtO92y2A0+KO6P149cp
BNZKntHlvGNN4z7yK0hyyy4NCoDgRWJO45tNX8OKqyPPXVnBEVdh+6VvIroXWiN4QPbJ4KZ2PSQ2
ozJOVd03z8LKHyenHg/AqyVbcr/ENAOGs2Ba5hibZcpOiLY3gAfiJIuuiD7Ziy+SaaudRDL26yCV
sIMX1/98JFxOlz+dPilK890lgcwe7Od4wDwMHO+8DgdIVn0cl41Qgnawh+9MDzBpIVUY8UbyHl5H
QfUP1vqfowlLZwAeVrZuMKZw9i755D95esGWWUT3+bvnKqfighLfN96Y6SPjsvGrCYyOkuU0gkHZ
Dj8+9f8qRv+gGPnKM6F9/ekW+VsRxRMtFO9h8fnPY6j/+WM/BlH+L8pWBCJcmzuHyZLNUOvHIEr9
wixjkYRotvoR7PljEEV23bKZUrl0JZkUd/KHfhtECfWLkhi7cTLj7baQe/6bQZS1ONv/fEub/hI2
EVRdQQ5zqTb8621VyoKKgDSEZJTKuyaVHJliQQrc0Tf6Xahfq8x6PfvhbdTxq6HkM12o/zBo+SFL
/e2X4LamdWuZw1s/xW4aVxult5AS5yD/XC3BWA9DNwxIcskc8pqNFxec3eQnSuI+J5P9ZHjtR0qn
B3LyDPPRTt/GUD8OZXbXZfLjjIS00szsTTyt3uA+jzELj68dfFTssAsFcYUk0tTRgqw5iMFzvRGu
gxllZA+qx2eCa+iZjR5mJOuzsDP65RmJBa313vXq3kHbXs2pwhvSE8mssoL5Qn9Dav5KAr/CH1k9
UI+N1yJlKyPbpzbsf01Mzh1hs1fMzFde7vDiYYwR2A2967w+W5oYrEC8lGH6mFVsQWztf+W4cEkT
xvZLUCcNi1dw0jVt7dXFkvrgWQa8kqGnOWyuMLra40ZE/WvdMkHUVkMrgMFkptB3LSBcc7SGVQ98
lF5qnBvDbQz8X7U7sp/wk6vH0ZAIAKh8LD04x1/dyDizpX/TurKw1Tjr/8Peee1IbqTd9lXOC1CI
oOdtMn1llvc3RFVXFb1n0D39WZT042+VNGrM7cHBABphBt3pyOBn9l57TFKLrf1wCwCHS0Qkl3Rg
4NGa6qFebDeN5JvQDIQcXpZeBqjTLNstqMUqchf6JTRzMraKwitiCOk3Sf9kiuI6NtmzaJlzY9Gq
Z7lTrwQhRVlkP6kJn66wX4iqXkvmK6vRjv6YrP9Ha8A/XPrILhkSG0xhWdGLbzPRFtEfJJ2WRSSG
3g3GLmKmNGRfY/YlTfcuAXvQKdKug8TalQWRV1mem7841fHafb//XKkb0Adc8nmXmfBf7z/brUSY
pEgY9GA+oe2y9/OC68kW2UCOqwssNNIw+m3qiA4ibhXmflc9VgEtk+ZpclVULNNAV7c1tLeOV/Gd
ETqKI5CMwrxsGv2+G+q9ErGzrYV3Z9XyIVxy5mujYWybNjez0W6IowQCgV8ImE96n4X2uraaX6ah
fZ/eLjAOnektkxRH9xyDU+3nZ1gzQ3KPZmjvckzoUMszgvD56DnRLrGcU26y1WnbfKtjpVrVg3UI
x/AHWb6EcRbuqRckxxhB/4vEv8WL+e0ExGhkCY5gorMd47v3pxpKRl3OxFY4YBZulOqybslJ46cC
9tnkjzPAwFTVR86fI6kAr2z3Cb+9T9iNb3Own6vCYZ3uVN5rJcpXbpS9brYPxly8Zio91j2N6qhQ
h0HUlkPBzZNhnyppvonBKe/ADr4mufwKALRyuFyoLvG7ooa1YV6TT94uWzl8Ct6mMUmIcEt1UaGR
DBkWt1Rk/timX5PBXL8d+pMlNMr7IPqxsAEN3GtmhNi9YEEfkt1VoW7e/vSwu/7jhP6ZiiL/6Qc1
PC5enkb8sO63W4hjcUg1OLYrFQYZxkw+GRSFyueKG31PvSeusdfn5BXYH28CdrbfpkSI5MlF49rv
HJRnlTIY+fd35fz9mQbzhZxInFy2yY/77ZmmcHuAVeWeklEFXTE+mSp4c9z8OpzsndHPkMUtgb5u
GFalV/7ozccIx+QWaS78EBfbgrzqIknUaZmguNZOZaOu0PXvirACVwd7sHKCDYvOH3WlviqzPSQp
A/TQbRK+aJDPoX7XNUx1c8u+SRJzl1rTqZzSuy69M+f+FFjeZ6tHp5BAS/a94E04IKD4yuhyiM1z
bnp3rjPexOVwm6sBTyETZ2/0dp2af0S9flEMcOtYgmzCQHw0croNG0gSFnIOWcw3Xh0dtMl5M12C
j/TpFnPi9ZiS4+FZO5mNKz0r7+x8CfYYCxosHjW/+Pb/fjuxnGGLpi8kH/N3q91PdaqXFUPY5yj0
iwjnANGor61VXLtEP2GUuhu81PjFEfq9KOc4MTA6Eyi5/Jt0vv3aaTkEFqh2tZpb4Igj8ztkcenl
7z9v1hkP9N9XXKMX5sLE//fP+g9HhwGmyHFMTjSO1uX//+mzApdwxDjqPN1yIz3hc8IK2XEe//ur
yO/ooeVzIR+iSNMZMhJa9NeXqUPRsaHh2Kwcd+PijljbpjLXCdXhA08MYmE6g6mkXsb7KtVnLnFa
2l+8h+Vb/GuJ5hqeC9wZWzRFqfWtRBNu4Wo623YUdkTq9NOUgjWfr0ZwBMvvS2T1jVTBiZDLY6jH
t11rGivXjH6VZWb+bXMKG9zRkdXxJEFhvTB9f/7KO0dOmY35FwJsycXMjMEvAzvaGBn6uq7p1cE2
ZrFKcvfVqDz4eohvMVwiGqhKEM+J3e9kKBVqbvsizJojmYLB1pVdspqAj+L2CdkrEZnko2Z1+Pvd
WzGQ2TK2/U6X5r0qs7WVjs1KS707sP43okJVHOpELpCrNvIDnWyMvWiAtK8BQZJVOi8yEAL1L6gi
bET2qqy6y1GP9pozPNrFiEJLSO8X94SUf/M9SpajHjHPVPd4/Okz/vpFIY6JTNB5mKYTrIPUYWuG
wEeQrbGf1YyLzGjXuJxrbXsyi+k+EN02wbYApzJl5RE0b7PVf5R51a3VqF+NmXuT5CPqL3YslfGQ
9JiwgZ86vqUVW2Rx7qEUD5oqt7FOFNGMXEkl8nVwPLV1lBui4PBCGOcsYhRBCwxE2wi/TNe9DaHa
mm1006nwg5QfOJ4lwnyeqc02mtuJSgZJrh9306NrWkDFHYj+hLMFxAP0Tkx5yqiP1LpW5WsZxe/Q
eCsWleatI7B0dwl8dq8U2oaZOGbPMM/WyMf7C1HP0avuDaC8VOBaFxb0+XWpp/0TGt/iFdKXcaWN
jDerSugP3lg/lKwYjKhDJ9ObSM+ZgjpPZjDrF66ZvpYxDqtRTMlz3xNaTrAWjiQ92JeDmRyqXlxX
zE9Plm3jxMAV7BDzFRAg6kxBs2Mxw8KUS8CObQMS4wwrS2+P+uzczgAgS+ldF8U91ISbtDhTqlyN
Wrm3CRLZ6LHBHBvbjNMAlRVa/epFlMkzS9VgYK/UJYib0TGzoa8IJe8eVUr4EUpa7Va322qDXYss
jVzNT5lIxYYFEQ3A5K5S1u9r9ENk8k5Bj+GKo6ebsv6QDeae5emGbU13tLzxKU5HcM2ivI2kuCpL
F11+x4VvYGYaTQSAMzkIflwFCzuXdofF/TZHzIV5D3yLhh4boGk2iRfDGSGbWP0Gzd8laXFMM6N3
yfx47dHlrUds8K0Kn/KZ+gnUSbfuHbvYRLF+ymz5jrzfWwXK/MDueB7jsbhiNbLR8+giY7FllOIa
/JUfKDIKFprUlEHULWfqjmFSt0Xo3Ru59SQw4pko59GPq1cQLz8ysGGDDdktrbVjMBqXaNR2rlZ+
GlEONSAFGyajZ9HFku3PhPc+Y6jrzAWYpAGmGxIhamocd3inxsxc5xGGQatjyE1t7udTcMb7t5Z4
vHg/xNzGI5izmYrXN8g9GBaXnntk8cVbRYn2mDZy3rdAP+ELZFNDSoObnRKZu4T6mYC/yJ7ZEkWX
Hl1D5DuHiZmPcbff4u/K3zHVFVz3Q4uaaZh8cvniHdV/touUM13qg/DWA2VjVvA9WskcbajLu1ss
FcOaSLl0QyJJucLlhR8rKokXUgyFG9xIG9eZwr1sord4stI9ESrNR0UIy7zw/Z/nMpYPVAjI5uq0
v0W75l2NbYyJEmsAnLCGKX4wpGtaR7nORfFexUj2Qs2YeTEDypdVdxpjabQqbpDrR0ip+qua84rK
zKvTLeN4+Gg9aFrfiHMxMrZf3Az0HifdicD+9J764WTq3MeD/dQPs4ToptsIDGXXW4c2DlBidsw5
07JFLxhFYk96SPhczsBwXKu/YwbRjWtRAK0LzMllLxpg8e0ylqs8K3YxlkmDlJhtYJgATTOHIEaZ
PVVujNa0VPNbH3b8oaq5IsM3IHTM6XBcM9ZdSbPT8OtpILg0sqy436qN4A1scJYhpe/UFVQBpB8w
MOjH7CxamX0n7uisAMfR+W065B4Dfp8VeQgXMpH3Ss+3bSyZF6fmovfc2yr9wuZxb1rtE0tftjgz
31ZFcpEdmE95yAQxty+ttl9A5ADrPF6kKXkMepVx2ccZWBY29zizTjCv0MmxMW2c6jqKY1KwJPCO
WWQM43MDBhorODxx6kdpB6+B1F6TiL/MYBvLiAArZc+6SVXLisKKdioz1FY0hMTXD3morhyNBnxS
5rupYQtvmzsdmvBmzqynxvM+mqBroYKZJxwMW2wuvoU1aNXpertGwHnNPjJYJVryZXTBWpsH1qMt
xAs9/6xxp5FWaZ/arn2Au8gmo5PV1dCnt+ROBitpu2A+Ju+zCJPzHKNlmfrnccDF0iYoe2uAtjiK
OYfqqlrLmOhe4gs5UXN0LSVfzFw0JzfOvprIhqwvvE8rHZ4Sg6WjNjGELTgPDOSPyuQLIIZ0w1Vw
gxT3RjVQeYsC0mvDbrIJdILBaUw8pv5EXn/NaXPdxyyxjDHeYaLAOefs0sKl29Cee1r5oi03TUnU
i5xxMgzoGJ1JByivQC0a8YXV6NzoCoFnPrKlw856wYmq8X2KsxjcZsN8JdpGCkFFa8EwSYz5rI81
J0L8pYzrGsJxJRPc9OVC/9alr6T5MDQDfP/yJq37FxoSNAZTzC6y7D+jSJO4j5LzaHrVKiUhwM+F
fsnF/2J46j6XJUF6dn6XFMk+msNjM1rHyibGMhbWkgf42Mf2MzLu1Cfsa93B+GeVO39EpvyIXQZK
Zq2e9C58KBN6GTOftrNjssNDP0SW3GOlta+MSc8q02+90dr3OT2cAyU/JrOzYKlvxu4aod9XuSxK
CSpCHNWfIWKse2jWcZ+/un3yHonumRDRu9guLqLS2GMUvcR+cyKEkOyAttkRWg6UKL+PLO/Rk8l1
1i0oYnQbupzuaBy5L6Lad6cK4PaI6VFVH30hD13IOkqaNqM9WC1IZmvFZABmMPuyHwjMIXcT7oOl
aKBFa14RjplLLXVXgjBfdVId9cKjmmCJrKXqPqnamyTqn5yBr2Uxz3Lxkp0oB/pGE2skrSZzIbvb
J4sh03HnNzcb7g2n2jJD/aJsIZaO1dg0MBBAkrhPDLri2HqsYSmtGtvYqwI6YSSTDyBD+cZIwm3J
bIi+vgFWA0S6ts1PYtTeO3t4l713mTKhRrnClUGYGqx1PPKtOpYp8vXW7a/TdP7U6h6TQEJN2abB
vjdrRNSeRyDp+JmCgh8orMwCiP/YnqDBPzZm/5riase8jpWrn8RzqXmXXOL39SL3DSbJIRZwr8yM
Mq0i/LQI0wLE1sUrN7XvAePAju9nGDjhM3z/r47snkjQJMBT8FOPR0uVV7fElbroCvJDOLiLegC2
d7w0yvZwy17vs0gm5sk5mj9jcKuLBuyln02kBAeQ8qSePeatQ764LEBADzbOVmoJFrQjFVySa36R
wpCeY1kcYZn0u7zUio0wSHoNZ+iUxoDRlT6Shxh6JyVKRiZ1fozMgU3caFzj1HAJ71JrOxqmjZ03
x7n0IpIwDOU3VmSizGv2hAwxa5iKs1DTp+saF7J1XyjTrsrGQu8X31t5uI/0Aj03Gokc9hs2iB7h
piHv2nb8cpPoNgp7hgR8gzofPeqCs6V38ZWZ67av02HD+DShQAoTB/IsnrquxZ+HywuMe/rWB+ll
2c5c7BlG0tzQcTsP1rvR57fgKhgy1+4DGRIYNiaAQnDkPmpT8Z0KNVC1FXcdPA4fsilja3r1NVE+
H+yTh5WtUTIYLRVpojhHrKGiFsiKkWK+xJGROQ6gbeMepW98cPFOPnUMqg9KDogwZOetszgRTyT7
3U5mZLCpRCPZ4OoUfX5ZN0zKQuq/VVnTnYtyeNCqYL7UCVDE9pnPML3N5GyjzuO54kSUqypzsoOn
h4TW1162LWzJNRLoH0CCmp3N93mBpEDndDEmX7RTcq8JKz+x2iwvyMqbKdKiDLZUXuLs86Nh7p4Q
XzJ+Rw3B38S60mpAorBbBsFHQzA3NYdsVtnGQcZJ8FimfXYIQWIiBRzkqm5TGpVo1NDRDQpGMOYJ
42jM9K4r5U7NKi+Z2PtB5dnrdDKB99gOKpWJD2XEMtzyAz43DvmZhC3iy7TebNtYKaPmd1Fp+jaw
H7nEwgp8tKPQswX2kk7X9sJlwY4Uo/Oll943qN9W2H0x5DFLpXczCJuZ5Y07aZz9VvCU4RpZ4y89
kBlKmiolgD6f2CI0fpZXEncgVQO2fGxBSYLMPqZ1GIWgRI7g7EyMwRpDgEG30Y/ycCLNJQhfnKkc
NhrDZO7t+K0oo68gz7urOYD0wHD/a0ysjyTXr1BmuMSAzjs19D+qJWgC2Dj+13bwK4/KvrbImoqs
6GUoWRhZreCYAjZi2awWljh236gNzEhCwuBAb1KryY9cbyBaGrM9HJ6tE4Y5xPKwemHjYq06L/mc
c0UtAo5qC5ml8nvO6COmKRLFm5bwXGlhr01IemuT5Bii9z5EWjMSnN2JF8JgO5+U23QDLWE+0yuO
12zaxv2cRzsa+95vYwuljmC4kHl7e+qgx2PKXVkouMyOP9aZH+TwoHNFIrVLWh5/RVqd3Fyc3c5p
rirdHPaaMI99Ft62efi5NO4SnYE/lriAsUq+iN61SCUMiaxEe/KEohc6RFMhaZRkYNIgb53RBsFG
bs9V5VEZSlqQHWElyHB0Lep4QxQJRPtQRsheriRHmdeRlFfMHY4goyXJp3QYc3vlQgdAc1shaSPC
9BUd15cx0r+PBZdWmL6NgBCQeYIr4LZ9RYnd+abU77XCkDtnqpkkzROL7/GF657HlWs9l04Ls4YS
bdvaEbPcJf40i7O3uekvGydHr6ZeI80j7GKwvwBjeKu0R5492nW5rawJXV/c7tgoLCPS9tBNGiLC
MrFA6pM4XmF4q013yZBeoh8a2F2l4fjBCACZoxddpG6QjjQAQkgAPK2VOUWnZdzic9N3W+XG6UYb
dSY7ARKaLIpSX+Zj9xCbc3DjVsNwLIhlukCyMV57OuFLQlndUQyK5AJ3yQ7SzqVumWdwpTUqYodk
FNv49GRtbPK2b9cQCta9Ub6UfYZ+j6CmQjgPqWPZK/y4aIknrtm5Yd6skSzi8mpeOR7mnFIrm6et
ObHpdHJJ5nnq3MNw9TZTRtHQ5aPfRlrqZzEdgGseEdSRHax5OJ46OZ2NqCGRZO7aq6CC4OFqIXYl
0G39Q+K08k40ZbiZE1dtCCIhPSQQO4WEalNX0Xg95cimCFcg9lLrnE3bzsEhNnvP71IPR5ZXooQn
qQ8pidEfi7wjOhj1BsW4B7mV/cyNnih1D+ep3UoNqp8q2CSm3Zrxg4mLKjmT3X0SVZ0fxtkddrl6
zFir+oV6hekgSLTp8o1jgEJdGs5jWVv90bLJDqpsaMUsPd+lzqkK5k17bOL4yq2OWdll+zQU8xbs
lgf2IvAFCupVW+oTVTR9RzDoI2nTPNeTLAgubczgfZ4TizSpahMK0JHalJj0U0pgsuradQccBlR0
t8ftb1L+TpiePc5bUC5c+IGaSS8GnIWM9b0e9d4XGbXeWAFeGKDTsUslr6csSOGD77gMGAffMUYq
AxdxXOvAqiXXdFSLqSR/VlbRrgP6tAM2PoPMp8jYzC6L5oL88rehJYe9E6AmolB7IqXvs6l4oo+t
jAnLxS0QidmPeJu4HrlreviHprS/oja0tz3K1l1kiH7PU+CHXkJ8A4FAMENunz1LlQRYRs6PqdSr
S03JbG9HXnNoJ1UcCgJE/bkCe1HoyXVRy9s6cacTCyNowZo8eDMCPbTe5s1YyQ5plNbuHP7Gdavq
l0AznZ3IQnqVjoxsIcbsXBZcgWjVprVWYenTsi/YW6e0Iv1Vd1AyQOP41cT/b+NnZBmOgM5pktcM
8OTbulaZLaFLFk9su5x/aKGzGQqvX5dmxhEXuPf/PnT/vtlAHqI7wBpt1CEuK45vmw0S1uZ0tjUS
BeZwiyH5coCrmEhxPQwXY94exmq8/Z3k+fvL/n+9zy/0PoirFuXJf3aIb3DexG//57bM375pfv78
o39az3SsYpQkP+t6/lD8eL/Jxf/tWSYKMpd1Kb/4/1rEJZtUV/yp95H82H8qfkzjNwfTE2NBLgJ8
r4b8bxQ/rvN9PSpNlklYxJexqGB59e2yapkNMisBZTokw3xg64MgY45e5gW/NS0grgAiV49z1W/g
caxkQjhWSbfhu1YZAFbAVI5VLj7wNHnIjJZao5XUPP2dlvOXhlKWGzEvWWYF/cCrwjCyd7w6JCNM
9cHWoAq6dYe+QjCNe6MlTsxz2TZE3mswG16+ZhwKJESfx7MGhDFwY7qfWSPw2Ru8jKqpQwtRVy2r
Pk7KH209uIcim9PlkM06EpaJ2NskS/JZmsa4uL2xPQYJhK8IauopCuJp33jQ/eacCDVibwhAIMgX
5wUpxiHWXYtphE3+GmFcPNl7iH0Sm0E+Bl8MMSkgUJ/HfKms/Di2zAElaDbu7YZjEuj4g5SwZQV1
7NVYkQxnTU20ietenXKC5NrqU0Ut82BEBtu0x8Blk8cBEfEtnKPhIrVIpkuJKT6H81heiJRIDi+a
5SZSB5xMTwi5FFPEEoTGcGdYlTrG+AAYqqfmJqjNfDOzWTkUhv1MpoYGp03E1i7PhPEYRsNNWWLw
FiKsL71Y9ZtYwxofFa7jd0FGtFBcVbxbnnKlMhvQnnGeYnbIlwlrXL+ziKg2bhEaPg5X+B2Q5gLm
PXNyycw43hMDl/m2NIfTbAKr6hxiOMiyHcbbWYhiPbggX7XJcval7HcVBf7J0ijUKRmt7NQ6+HPW
YHtgn+shj1ivJqdqlbZNc3QanlIrmNPwcCyXpVltJsZWuvG16jJy8ubxoSy6p2k8VzrSjCxoHqws
lndDZUePMcUDV4pMtwwvBBQiMolyu/6KbPY6Bcsw+is4lzYlpWYO11rLowzM1rwdjaHf1NHw5aG5
eFad+9iUhrFDC1Wvx64vyLXIy7OBRtNHUO+RTqIvzL9OHE3CCKl/9FNQIGZmfWVvU4uBNmLUXvPn
krajpK2hSwquO6iGa4DGqN1E27Big7p6BkIzdauitvV9Z3UCi3zszpvCTtyrWnQ6Mh7iHIA/rNS8
JNlnLDfeJge5R1+18pJEGRJYwsY49FFeHtN6JDmdpBYwLKQzmbPD8Hc6a0PQr43ZtI9WkFXbUDhL
/zMO+OOz3t1i7QhuuAIVoQC2Va2KeKJWnzVjunFCnF2pHVLKuUNJG9/YzUUfAnAKVWa+iYCgdKYs
hdiLxWVim7GJKnWudjpB4n4YCw1FWcsDbZyTOMFf3S4jjjJ7rUtP29kw/K/a1oWwq0O4R1dnH9xs
sYbo1mZi/nqVT950aQSOvHUzq95U2tzvUocrlyo2WiHnT/dRVk9f0B7Se6BWxqqkENI3faSXW6UV
bC3wDfkUfRBejdl7SmtKItBhlBFz0d4GAbnAjcn6zledCZ2yC9GtsCa31lw9t1EU3iRpGW/V8jAe
nZI0cpIDb43cJUwz0g59N1B8DuXKVFRncHmPRmLdBCmNc9cANHaHzK96A/xsAjTUIwyOlgDjXyvA
/rMTnI1g79mjs1Z43vNGncOE2ZEee1eB7Vwn45tk4dL6keXcGKbTrqHHYGmZ5juWRcD9q2GrjyVG
UMe9GKf4au7q6WIuzfjIWsBi5se9OeTdNYljjh/qaniNBWSmsrWso90RghCqFmdpQOeJ2lNjZW7F
P5KUI0CJhmFZBRgRu4S2klaNI6vTpxkR/ZxdMPDA8QBfeyKu47pE+uV7kp1aO7TIoyT/opfwMLS8
uxwWT2VS0WVpQKV2oiE2wyR4AfjaoF80FgdHUbTdRQlQj7BAOQBfm7A8aXHhXMWEsN3UGiOLjh3W
3uIaZAyWDu9jzvR0NtkBD/YdlgrrLoDGuy4na7xNyTGHB5CKi86b8TR77lrL62RTtmF3CBAxvE1h
6L6Y+ij90PUAbRUO1a9SeGREzc8Ue8cx11CEJQm6gALB0xoo57jF1Il+wBTVRWBrJSE8ecQfm7P7
yammc6h34kyQPOL3up77T0QK1MGIu31pwbNqbTXsi3yyQIyLZsd4erh3iXbZmp2hPWlNvHyjpQdE
qpiNJ7o1e9/DZgQNNj0bri2uA1NrUSaFYuelTRv5BBC/4ysBZeW0YuTic9sLV0HlFOSwHSpHGCfB
Kq3w+f4swmhqEikSaV3kCTNqK04gpJvNDQ+1k0aiBM02KCLbVvs6z2PQZNCTLMJGcMvyk8JaqLbN
DKsbpySQEWsG6CCmdSRYT1qhhUcAVc4GWKu6R0q7ZmmA5MDjh71re0095nToCySDMoO8Nhy1nA2q
wfDUJ4eCVDoSg9PqWvGi6GwX1R/qoTxBdAByU5CT9widE3DxDIsRSeGDRGGwC8hIB6wBpLxtMU+1
GThfMnw0Y2vUCYl0XS6e4V9MR7wQIZJ9V5yzQqecTg9OmuRsO/LMb7FOuQ7jO7edh4POvR2WxIww
IaeTsHQiueclnJvHhYZHGM9oA+CeMKD2shO8wS4k1nskVfMmddiTwswDU5FSrhj8o3IS/l7Q8XTp
DPtgFe8tpkeQQof6Q+tN92CqZYUT9fZ+smPWBBoNsCjCrc6QgZHeUPnkHw+HYY5MX47BNXPx6VAa
sj93AzlCYPLyM2xFPGR4rVapAs+jLSrGtOQrFUV0MzWA9E1MdCC8TT/IuKNgGPsi0KJdKG1t20Yd
upT46ILJM0PW5JEbkPiuTpLN5IG8RXmRFIMPkcRdhxm5UmEa4NJAhQhKDc/UbAN50Vqlnxuv1Xeq
haMvOV+2UZIa23580Chx2ZR7zKF665rJyKeMWLy5abifq8FZ27KN2UU7KR71XG2K0eOiAqvttZX0
7XR81iR5xX1oNZQxMwJRXez0toIKRAoL43HoPx4+qCJBaDLW7T3fCWlVldHv4JJA5a8G9naYcpwW
FC8J8jhi4qrr0ZXmcrXcPldwIR+ztrXJpJ7GdWN450ZrxIGNrc1cEm3gJUprLma9Aau4ABZLSIs6
A3iij7x7/Lyan0E1g1DLOOIya0AloO4D12jHaItrlvpaVdxWESTEAZYdrDzYn/OCfYSxKHddmKmD
zrhiTMiUdih1cNHAjBwXemTOEusUV2V/X9X2Z7NwJrWQSpe1H5tLsXAoKWQdxAOi1sgSmFvvEY7o
j2bhVzZoyPbGwrQ0FrplDw/2FA7RU9+l2bqAgck0zXwxFixmrdey9NXvsEzcgjwXyv6J5/h9aFTg
1Ba4Jv7jBdiuhw8j5E1NB8GZLTDODCpn0LbBI2O78MC4wvOdBeAZd1qxTxaoZwdgJV4pht9YWZrZ
p0Wx1u0CAm1+Z4JmCNGImZ7KXW+G3lnjgekDR3hyIYoikJAHXcTlTnOY3OLmBanqvoyhXr5XU3vL
/8pQjqa632nRwiz1vPgmgOpMky03WcSEdCGcOqBOaTj4EioXnhHIP3P2yJPDbOco9VRpziOCwsci
pl5dN2ltM87nMThgaD7PoauepTN2J4MfKsnhpUr42almKmBYOvGzLhECtWcR+5oQeNs4qH5aYj/f
MJKS/ZO36aHzpmtMBy98kv4IrrPGX7/QYVn4sw6iGtx3TvbSpSMI3wUna5Hry44W8G0Ca9ZdoLMu
7lcfm3h5PVokXkQuZyEQxvKoj/ngy3p61iy3PCCUsm6UbV1bwPrhBKv9xLh8FXhDsbbthkNUNq9l
kt/mVWDccmGgckLv42C5pCx2LO4zyd0JYK8aTvHvfN1OLahdXUs2I/taFlt3uIULgLzFQub1QPQ2
xDisZZC8YHou/VwDSB1UM9Pl/JF41tfUjMZTC/LXWdi/CRBgwULzXrBV2aCVO3ZBGOw8kMEjW95N
LdVBLTThduRGCezWPru0aMrIkz3lGmKi2qVuqMZtHHAjKxDFVV8mby2gzZO38IuzMCOIQBT7MGcg
GA3EhLdQgSnFa9u4shYCsl51oDUzjYlgUjUbTSSgkjs3Cq8F+OS8m78EvCKXNJ47bTbHPUqHVaR1
H1U5eFsdAwh5EAQEOvHtqKxsE0/awRTwmkGCowkqJ0ZEYC0v84XrbOThE6Ka/jj9AX0GObBtEvfC
bvT3yKZbKZbN4cKKthZqNA+Sez33wguoYES41ENT+1E5sL8b0SFkHEb7MI1OOvFy62hwu60xTwaS
8hI8qj4XF8q1o22f1Hx3kNK3ar61OEJXxoK6Liug1/qCvyavHq5sLLvmsiWLfQXHKnsSRXcZArLn
8CWFNrn3WsjPCRubmUCJsTQuJTGy9J/sYlLDjn3djrW93QkkkguduzYNZMBVGspjOnT6Wiwcbw0g
8B9ix/9qXnWOfzRlW351/8o/uv9/C5GEa8RAcf+fB1aPn8Vn9xdG0p9/5M9BlfEbEibP9gxpWs4y
Wvofa5oUv2F0NAhC8RzH4r+Zg/7PoMr+zcZ0RqFq4ZYwgbP876DK/M1BGmhRSzoYhpc4qv+CZvht
+glSG2eOtBa2NpO0P+g8P4mrA9JVSmMJDQpR9pkVbLtGAgIYi09dJJ/c2HJbW17E8Ef8whLybcj7
+yu7BhFZJv+xde+b3nrsLG3osKqRl809Ug6vTa+9zbZ7Z8XTxU+/xz85KBbLy0+66j9eC+aSyccl
c+r7a6neSN1gNnGa1eRb9UPw1QTVYxjQ3QbGOU4h6ldDfIdG4Vj09iEZ5S43q4/BU6t/fyff/KV/
vJEFdGQK/uF9nwoigVP4elmUSZnvCxoKhYTAsZIADZR+nAlbLKJW/8WL6otB5G8fH1qlg6t2USp/
m0U6GXa4OnXcldlbV7qoO1I5ZXg2QM7hJFMhq9hqG1XME2iGK4h5ZDtTr9zUVfgDTfOuNLvDmMqb
ALmADycFpOBEcKDtXtPNHONcnlrRHWfT+HCb8Ve6/OXNfX/zID8ZP0CIErg7+f9/ukLdKm1YibLi
c6zJYmwFx4f6ecas1whxIfrw0gyxQictmqismK7yPHkPB1nv//2X+6fvEL+6a0uHxGTWfH99G5GT
uXVbg9eYSowhjXSYzCbvjUx/8Tq/7xv+9nk5EQzod5igF1Pqz5+3ndFN8UTjvmimPVFeW27aXWch
pA2N9tzphHvkjzFDkSxEIMrZ0uyGkpzSLIsOoBlI+mnlOy05aEnjWdOAYekBiTSuYrFYVPWCJZkv
pItgKCR+0F/YxAprE4+g/hSzEF8LN35hzgZDNwKYhln0F5fjP9343k8f8LufI6HuryZuxsxW3rOs
oAC4Q+PtGWKSMo5g7hdX0D9d/rhkgKSxPvOk/D3I6ecrKEhI6TBzF49ldJr6uEMtaHCgrWgN8nUM
jjtPgHOD0eIaLv2Su+L/Mncey5FjWbb9lbY3R9m9F3rweuAOuCKdysmgmMCCwSC01vj6XoisLstk
ieyyNnv2alaRIUgnxD377L12EqSsRUfw2FSi4Ljd4M3djXV6NNexZKLDvdfUzNqvA79VZPHRzp3k
Gikhu+OQeZRhlf7Zd/FlobA+Otabl/+ZrBXohPrjdQG8ESLBMsB3sQUEFsc+Kt1qCrpLXOCLtVEN
uzS1MH+RKDQmt2BL2VEsYFaP0WSVHucVmipQBMpVWQyc/OdgiNL2+2wwbzQT03DF2Spj8v3X982X
FwxxjTWNyJ5G6qaFU+fLfeNayuqnaWEnKgMFsoTgULHUD4PrHsBPPmrQiyQaBcf44E/upDV78bsb
6bd/2YHDJ5Vi32N/+ZfNcuQucGKHtOFcIEzON0hjy00ji0va07sdUVLxW/vmP027krj4B/8oU46r
pGDLxDrxjz8ludRYEyNUPhgQ1lPnlPquYkJ5dBm4HjWEgKcQN43XLa12VWLh2GB2kS8Ct8mpdyew
5W4srhginQdOiJNXpeKbaqzjaFbdY+nm6C4x76pcX+7LeGRpPdFMzeFXquhV2tgYexVKBrn4vRyW
ZM9eGREsaPHY1YO2x4gDPq2QFkm3VtvM1Kzc9HODGJeCOd0w9QdbmmaLlyFqaUPVyls9Kd5mVQ8n
3B3WjZaJ1zQZJh+Yt/WZttpnWdieEdV3DJsWeFqeNZ3QsGJlj6j62V7HiXmikqK50NEC0MHpqCzG
fnDC+U7jCOrRdwfSAiqCIkuAFVI3PLqV1Xm04MID8AfrtVC9HHBSukd+jXzTxZ42ONb4rccfsavY
TkUesV93a7Y4MhLX+TYgiuLviE5pBFODDT5RtShIv+NJRdGPOIeroP5w4Z5uizJpdrqROD80kE8f
80KRHHme7ruxytgcJFJmpaw6QU0rTjgxmLBDsnyaVb6RNq43ehXMBzvEYliAOtvIFjHaxZ2yaa3u
0U6wmmvy1RBGDyFmpNS251mnh3N6hgBEp0oab0lXoFKlM/5TmC/dzJ3QW8m7KlgT2nUxbzvqhnbS
ZGrTZl34KaJNn8fXEfb+rY3np5PAV4ri2Gli57I63BRNgv7d4lDou+K+jGJWNHTMJKK4JxicfwqQ
ehC8YFwYEwKKgcPwMahIhcc2l55sV/1ed7gwhjy8mSNSE7HVCuzUAJSk1TcMnpO5CQMkJocKHGwm
qXbFwE1fmQW+J5ZOfZvJpjuzthi8UEexrBrb+CnKgib6yMkHrPmJTdiliKMzlX03s5Xu0MnTd4Tb
e1dLqjM/QvBeA9tQkQyeOaFXD8OQXdkjOok+l7huGvQltjieLPKWppYRDwgo7YT1qmfodX9FcR8e
9ebnTP9ljZ3qkSRNzXBqwHEcKWjZIB7SlaFX3TnDJH2cMRpdOwq3P6kFlXK1RoH4Yai2OKu1JrqL
dHw8CP6A5GeNeVhc1KiptTb7PbS61g+TkuNko1/q2Dg1oeaemqpNPGKjuk/l+HAyWmzVsTMbe51+
LE9vshuNpoKNdBP6uJvAuIJpDZosioufAakVJwxBUzWDvtfWU2KTrK3GqjMIoyg77sBUi/lHqwfh
dCxD4EQeNvjuwGhOlmcuzXot+KpXaoDZ0+5B6SerT9ebMo0nom23m4roEsamJsMgHon5WPQ4QAZn
sXfBmOHHnwFIE4U5IMJhfVRosfgBD1kzYOZdS22kmqhCShfYY8nOtiOoYRnmsbl85xVb+pVka9sY
RrFfuug50pEw66Z8jgxWdtnieoYT7CMqNmC3LT+TPJNH9v+AoqjPrsvkonC7U7PQZpdeV5a/8tBQ
9xYqq1AnvAkrl5nRNYHV+s3IXHiNdZlva4uylaYAzol8e2vhW992HRXtHAC2I4D4TV6p6qVdZg02
FVs3Gbi+nMUx0LMjmDDq9JzA7zWLBu82OAu4UF5rqOwg26bflHaCVXsYd7z5N5aMf5K5IF6+RIkX
9HV1mxbTQQ7mOamGs4r6ZG9mE8QMGqabniaZqisxIFu2vq3YX2znFBsyZvNtbzfkHqwfZd+714KE
uR9Ml161t6FgcxO4FcuRFMO15T5lNGW5ef9ojOZNHHbIH9GiQxg/zmEhzrVLO7mlO+2b4DMi00WJ
fDeC4qgqGFZVG0UeyTTUbvxjPjzDB6tAdE+7QVzFbDmxOOYbYKzXoT5yp48E0xbBplrG2YYdN0Rv
2MsWjoJ5ooOOTeFw0jrnTPc37RCW4dU22mnYxiizo0apaYqzL6G1nrqzgAS9sM+c0IZbILcsG+fO
mFgPaL5ecseV8COvR7NXXE582nFHzfb6tDjMKYS7MUrvuwqDGUWYiK4I32S+4+kqFPGtnDvMeF0e
P3eOk+/MXjwYVbaiDOz8jD3sBROz2rWu031guqMpFec8phIqQrUqgfSGSZO8/NG14pcltjnmdUF7
jkrxQzpG9h2PHbVwi/gMMwDrpZjWLBZ6v75AfoLO1l4CquIPvE5Mz3bm4I7Uo9dIumnSinYJBqSL
7s729hd4VOppshoi0x3uarhx1dz7RmMCrUpcH8LhDutvv00cPk5qybdSK7JdO+ty44yuu42GmM7J
KSLR0Vi2vxBF4HagFySGksdSsj6k5ipJO452nlpMd2s4JhvjbyZrQD/PSWXxACEJb4VnngcBpnwi
oXGPE4DZ4qw7gt1/yiY5hfPvJ2R5aJNMl5Mgfb3JWlIBbVCAF6vprCE4kdA1P2gsg8PkhxtYxb7R
3vIhLk5DPDvnKKluJxwjaCLLDu6HthFpF/wgGt6QfwzVk0yi6I6NnPzmoKrz+1m9pJOsL+yko0dn
5AzTZ/O8S+2MeKed/5gjUzsDsxXYJRxUf+KD100wVY+DXOY3GzR5gNyMrX/prlxqxwDz2nryqhkV
dYlNbD/ki50fgw6bKNSb4SWM+obrzkg6zO1IlYwN3XFUtI06ejBf1256Ramg9TSZKzGQ1/a+1cMP
Jhc/i3mhxbNVnhJe/h8hRTK7NELvD422fIOwHm9GArB3MWOAGGwiqha1gnlXk8WYWTHkOFJOcaan
J2pZMw8zgSu37NQfozFBmogan35FdrC8ntn2XeH3LXdpZv9oKVq6rpwqIEK9cLk1BICJ+YMtRu1l
gIJj5wJrvymQxOGwcQZphBIn3sSEG9loOaTlzOzQdoNOe1Nofe84A67WiGdnxObTEqredqoiGTxD
hcm6qlVr5tQ9tXOGs6I1O67oAd9GIAPOCrn5NCzNdOdotn7o3I5hiuYLULJJ7SWllZ6MDLOAVohL
0igex5YY/b6bwNRG4l1L2NMDWF58reEgieZMNznuC89hcyoKbbp0VSTPrYuNlTGsc5FbSyp4wuAz
WMPIgaU+tYANG+GUBjtwPXhVEGX3DQvL/ZJi68GCK57qgpNlJdrsxOEKF7EkdFfZxoVgu3Wc5USe
ThAfYOdTHdmicq7DmMULvZFbxbtxj90fD8YQCLmtQ/rJWzVRPkxV1aYvx/qmScRwpTnZGSv0Jam0
7kSXtXNTosPsaIySO42PrEuEc+a8MQG+wLva6nV5DVh4vNKSpQSk5qL6s2e7yvtyJrdQlS8NqVVW
YOm+iorb3NZoFIHKOaqUYJNa7vOevFXCwHUTq5B4VMxzIU0JpKX81fes7ll91vaCI1+1xqPWzvVD
63LwarPkgYhmsK0mVeHmNYdzLnn+BWUYbcp4Gvw2yozLlKYfZpqF7yIaY86qRc4QgbrgRvPeTARN
Z7EoQViR2eirWdGiYZM8smYwKu7CIpScO0saCgfhCs+m/qYZBONZ0cLm7ZMI/wb9Dizevo12bRxd
c1JHA3yjzxWEV4twrlZOb8HoWj7JnpLn42EySYtVZkQQdTnHWZQfcD4Alq6onZTQa6K5q59swBTM
WgYmFqNfM8kfOCioaG9o/GBijz1AewTBMflHBr3zGlgPQevdyezKH4A3h3uAEuI+rLPxNqrcaR+W
NsvAPLO/5UXic7gyDm2xfLfswXrgVNY94SNc7mOQkrd1nuQ3pVtTMGtidLestiCXu4gtnGPppM8E
qTFhtNdTjRc+TQixlM5SH5oqvu9CM7xSRjZRlj7xfSVC3kK9Ko8wmpUfdvrFqUvjJGAgbxeXnBH+
n+huHDihpykxpWR+LjMqV1r4kfdlpt4mPVpTA+UxLpkU50Kwru6qk0Vwq8cbvuOnWR7rFjO1AQD7
o2rd8BozNFfqqIqLwzqiZqlZFpgAjRdzzupHreP830JjKV7DvNa2A0Qrfkh6YpymWumndmnq56nX
zassNPp0DXU5tidT18bRvUJ3RCbuNZu8vMlnwSHAY2EbMAjxiCHFw1gmrqE7LhxUFqTnQc8ZXqkn
U0v0mFa8nAD63I+x3b6CO7S3ZS2/R3GKYIPvcgPD48AZbzg5CU0ahbxVTTQT+GmKA/PSa5D3iW8B
AjrYU80JGCORByTLfRoqo7mNzPU5vJITKOrZ5F0xH5OsKP1QirrwqsIO11BJ9ZhaakUqrG3KBT0z
VnmZYIPtknlIvvMtfHODGP9Xm14Xcnq1Gz3/aeh4Obh9aMB1mdA7C+uUNU4cRYCSlax3fBOArGEF
THIKw6YFf9t3YlWcGrqUt03KdVwvPJun4KNiCbWmF8dt7WRbWdmp76r2vUnN6bqx+9ifZ3PZLRUP
L2lZ+p4mQQo6+X8OQeRzwnjhsSwfEAFGGTLSsaMr2b973II6kt8U3dUc2XjVKOPACd0beGOjq+o0
Znax/bJWeRKgN3apprfhhkpH4jJt0ewqBypyh3+N0XoqPmvq+rZYpOZbOFuLX4fjmQcgNYFadgiC
pHxBlaDsrTZ4FE9uumNmLG4w4d0LaZR+nPERR/PQ7Au7wRZSBykdnfZSH7W0pp1vUvgWJoWVdurV
raVjY9DhW7yRaWxOUMgxufW/DG/jEIffud0T6LB2tY+HwiBPwOmJmKg4OAGTL486YXyHXafIqiTt
VRmUFRWcI909RH8Gb14deIlW0kUw/TLmlXBMCGCU2n0QKgfrFw4+jcNEvTVWX59aHX6NlYyeienP
Wt1/kyJTATWjPMCsPvarR1A0i35MRzvb96uDcFq9hOnqKsxlTtCwxsu56TAdzoNUh3z1ISIcLACu
V3NivvoUtWS1LI6re3FZfYxZTU3rJmyy+DfV7N/a8/1vNnhoZT/Kam7iMOr+c/+zvPme/2y/7gvX
r+Zvv6v9z1//mar5lfz4h//jF9SbgjX92cwPP9s+6/5707X+zv/pf/yPn7/+lj/xpa9ASX2l0/3z
Rd8l/rFa079iKH/9qb/u+sy/gGNizWIQ7xUsKxBxfzOl04figr9bd4k6eFHdQL79665vZU1yf1ku
bDpDrbuFv+36dPMvdIWBd2IBqNb91b9lSv87QXTdOgmKqjG4s0CQXxTkKjTzIGtioFE9pZYFj+4N
vUrEXFrIOx+0/fKLLYyQ331Gd78Jrr/Hl/2dAEyfC2AlgbFUWfBVv8iwOm/0TEsdKGB8OvCjgtjY
Z6kx7GyqfeeIV7wxWAOGrqI+lgnN1//uP29C3YT/CUpOsOhcBdvfif8jnsJumMnThw0kYMrOzbMB
H/uxmMfqMXdEt4+JE1xpAdXClDv/aZblF1bzDzK0a1KPsyYVyLSwPvqyfIMjQ51ngA2mzlEb6o6B
olqjuDwDEGFk7fbHsUYVQGmqHhHg8YbIisoTozVTiJIYa9u07O7UaLwzOVe7mWLt/dTX2vu//qDU
+oX88Qtl5awcVjMuCCxnbez5/ScFX9q0A5ewW9lRphb2dnKZtT6Ge0DLwwb5DJb5lERkMEOhH9uk
qJ8Gowu9DFvsfdXXn/xZ4w77Y3wT0elyg93RBDnAk5Sr3/QbY3wFZ7lQD6z114yJ4W8OhX8qvqsv
GxLFFy4EMCZCQ3T+sCL/4zdQR4M72V0oN2ZPqZjeMkNBm0dQ1cQ9YfPUF0O5HTINLaYxQIEX+yQh
kldVKGpA9fjGBPqbFtTxHls85TthCctkJsIY0siZz9l311mmP9tN/6Ov2kagt9GBWTBaX/ab1swp
uJb2vNoxOTpV9jsYi2rH4mSlh2RPY4wXT8tTCOR5NeOk+5lI1f7JXSLXz+aPP/z1OcNji0WJw5rp
y1cRJBNFQFOzAIIxh21XIaHBfn/uImMXDp3cJQFymb2aFbs4ImOpz1f9OE+bBHa2PxWB9uaW2TEp
hPyTz+cfXJY8tji7cAeZ3D7O+vn97gYGC0K5ChPNpoBpFLarXGRXD6mttZSQRWw6i2DfT6yD7YI1
A7EHcO2L+U6F32EB+SAM/b4gtbvTLFCp41iXh17O+b2NrEAEIH7XKgy3k4Ph51/fT79u7C8fqbGS
gy3cH6aCnvfHL7xKsmTodCZjVvsfs9W+piWyJ4/elao93bC/qXfKyp9KDKk+7vg7pFUgPML8E6OF
/nc7KUJS7KTkeuSSkir6P34hpLLtWQ58ggOL/X2R9xfbqO7nZD7kVOXCVAgPeKBZekrqZHoifYud
LuBj6pc0iX9SfvPAQ1w7FNYMelEUkxdiHgOmxUdNsnLBLU2iX7nxNxmnH3mrsNjFgUayPJG7KLcj
xNv8mj0hCAm9tA95lr1bS8Nzho9/Z4NV2XTdCgqmGZpz/U2xpsz/9c/iH34E6Lv8FNb+TyW/fAST
bdRqqU0kTYcIKvRyXHrOdUvx87YeqcvVB+2+aXPaMiLc37N2UAJTLd1CiIs9jPVkxBGZFzvTmaUP
iLyHRvUOFJ1YZvXIYZ0QS369gLCKl+IbD3uPOhe2bCr3ZTO8xYN96+p0Xwb9mZaIfTqljKocobeq
4LHj6upeEPvcFawx/2QjSXXalztbCc4WZNC4BKXJq/gLom5pzQoAMDQP7HTmBdNB61d9GewGl9T9
WBG7rYOu+Exi23yKzeQ7xPWWpx5os0InFtRZsfA0+qa3ViM0YyM78xN1W20Ljg47MXLOrixTp/4h
wHldY1faoKGWq6PH3qWsSS+MoebVMPBr4I8ukt9CegYkhtU6/Qe5CfaVaph2bRJrJ7dK3kAhBDsk
e9cXlFyGC+5dGCmuO9BvUrghvamp8H7lr4uYbLyOwn6Qsj9LcusQYkBPdG3kow/V30D2Dgdl5GCq
ijy5Vs3st0YBYgPFeQeMiAauPnXxmHY1EGqaYHD8FDtpjIY3qTS4sqJ28Wk0NACqTSHmyNF6w5xx
O+k51vyuNw8YqElIrQGXYiqqW9ZSFGJlDp2Wco16VEzGLnGgw0BZ+cXRe2AHACMwlleX0XBvBxqU
T/g3dd+wEnkdUPADEiSHSyN7x59LYuc8Fetj1fR7yjyrnY1kvAofLO5rpmY9PEwzaL9hym6Malq2
C/S9LZOG+rEWQVAkp4xta4YG0jd+YrteoR8VX6hZDtOdwIR15ACCAInZ8BKycdqSnOp2WkJrzDim
v74h/RiI5acNbO1zHFTn0etT+W2njGOjMJZ0A6buidVNWQYYFnO+7RqukB+lWNUNpD4s4hmnrCgn
RYdecSDcTQ+8KaJvhbUsvkqbzkOTrZ979AkvjftoE5kLAbe8nj+a2hAvrDXvwI/MpwlRofFUaIFG
spolZljmEFvFAJth35Xpbmb2fabf1jywt5HXQ1twvfQwSYKmASuArzNkh6ZT1zkE7ouievvSImFr
RSXsDSVE6U07WvZ7H62U4kWL4ZHrFMHMjCm3bh8wWFcdRGIdFOFT35imRzsdkCNjotV1mPZZ7+Tb
MAxZ6RZZz56ibnQvQu739BoBWMUBRlm7jq+zwWrbjTFKo/Yc3pwsemASH9wsdsgGkaGntJ4K1TtY
oYyXCInXuD6muxwu2VZSlom8tx7X+7518YdzXJhFVV7IHtW+MM3iCNMe9hnrFkZ0NgV6m6mJL6wF
nqs3ynrFpzAc0XsQ8EQdvrg5Mjk4oq0N1YxP0gHmOt7pnPtu+iqNbwgcXigi7h944enHyTF0DC9F
eRUEFo/4LB/ZhjSufARbat8TSo/a3dQuy5VlmOlLPMWfos9Aihk2HyFJTiu6KccQ6DdktPglLQSB
U/rmSMFhc7+YQxPve12g3/UTT6ygjz561ajnZCJZVECJOWiVo58Mzcru0rAO8fr334Y2GA6ya8d7
Z9BPVm6MuA9aGkQhfo1sspLgHCfJ5NsVC5nM7ZbrqFzY8VXa4Df9QoyF+M1IEXxvvNBtA2xNdWbx
3egyBiSXM6vaq0zgvzXqnM4vFxtByvv6GDcRDUKaIUtPFxPXWEX9qn5l0Q8tNtZQBm8KDsXOWZkd
RCKNt7xBzy6J0hLDN0ZKeTReetSD2VH30XBBPoohKT75OPi73DRb1oU0TSJZjUTB3FDewlKc/HJ9
qE5TTuLPtoP01MaT2jpxFzyEfVDs3QxVr1fQ5VaqH3wqpYbraFrSI+4vE1c6/B4+brwIbBsb+l/0
KhdUPRYDjLNarQX0BGMsIh4174AAsvQHXk7zKsUe7OX00N6Pc1heVJwOSGEcS8fFWfcKJWcb9osm
gj/3RBoG/KKpyltK2s1D1MMFApLNgydY8wGGCI+DGYZnqOqlp1SdHHstkd7UtOZVR7/0Silt9zjl
EeRD80nGrksqOuN5Qbc0F5IyzV2aJE8QTbE8BEbxI07sSxGalZ8YSF+WW73WIzTSVLPk0WRDvHOc
xUq2bZtQoZPEC1Z34nWp2bEpkIaQj7w71Krs9IcC56EvbJXuJezTM51WYCASFmw5dJKw8U3H1Z54
lIDL66V4atFWn9JhODeEx36oif1ZqwABlmNlnzqu/jtzQe72Sinim7SduoNV9t81M14eU858Ft1v
Kcm/ybJruCz1gnI4l012RcrZxNBNtnTyFi0vXzqrBIm46DV7CBeH+00JaBF6RSjjM/gqUBUya9nF
C21tLip151Br5rInahHQ42iE3UO9JONzYgby0xnH6Y6QXPDKz6sgnB0X70lqTA/UUuFxq4eKn75J
4iEFvzHyYAazJd7ydCWg4N6Jf6TkKO5IKGuPgC45zuo10JIpTDKSPU1gfxp6B31lELdyCOfngDuf
EUcFwa2DkSU6tFXbXnJZM/nrFJI3bqA9dEXxKiaNFbRbKahMREpa1zbvyqq+M5KGWETUinTybBFb
O5OGSzhSpUz3IT86nl/G9Jq25njFo/AlDm11aHUyIzoeg9gwu22eTvW169TczQwNn8mQeaKKg0OV
pMs+nlhGGmxrP5alN7ZatoinqbdtTkG69lomkV55TqVx/ZZog1sYis52DGNyeVIEYI/z9xQdOdnE
eCACc7pbZEkhdTgsmBWCyH5hPVUcI2aZ5wJIB6Kk4xl1qzDpQNZyW8PHRXEgDT74luzNPxmk/m7E
YyAGakQIWzf4woyv3TaQRpxChQmgZmswd+i7J1swypX0Mo+i1vAV4uxqZDURRrcATqZGdyYYN13N
arJPykHf7Ln5pkPawkf61wf0ryOKEmA1TZvxxJJoY19Hd8mTLAZKwrqu5s2fMi6fLN2Nb8qgj3eo
29qWAq18k6WRCn8bff+fCZ7/H2qZimcPn/A/VzLv4p85kf2fv5cy//qHfhMy3b8ofJMuk4fJ5Mjo
gBj0m5BJMEFi5HR5OjNT2ChbfxMyDesv+GwF7TLMLvav9ub/aMu+i/7v/zEoiuYnDF2DVmEEUuTP
/5Zy/yohogL/U6WHyM+XoQZIBx40tV4tmHhc/cs8V8cNO5/CHIlM5WsDlklpVbVMzxpMn60YMBeG
ZrcuDzN/WGLy0J1npqZnco6JIGp4YshmsrEuOpc0USUlBomNqXdGsc3ptbyrqC/16iaxLibUZz+V
bf+6WGFF8HG5LJgOqVwDP9Fl+XtYG6E/OyPSyFBpLKJpW62B6dUGe4l2zpc7J7IfbcAYW81mazMg
TRUhOqMO1eY0zRpuIdPUb+uhSbYhQM8iZHTkhfFdpGW9hypH2HMxBs8RLKLdKo/8rCI23or21Uo7
auVD5rAAfldf1dpOzHnsM4+smKz+MhCD9HtJxp+jh9pl2nDsVi0yKamu1Se8jGaCzavqapRZK3sC
IzX7vJefqxxI8mZFTGz1hhQz10jvg7l+WZKsvh1mrdzOMzntEVgUOh/1ObzTrmuDk4ybN7ADsTSm
RB1Ok9lg7RGLZw/h62Qhs5RtV/nI/uTpdAxUnIFgwmWzPxqZ2M8K6iZYK3nGDf2WFvAzqlAuu1gG
nJfpjO8ydrokrjvsb+y/RQMhEzHUveOdnZ9CEdn7QqTuR12ZQNKoNPFjAWOkztsX8rrHpiRDmQTZ
/NwkabYtU4bwGO2EpD65L5te2nxgIVSTJGH3OLv4qW2TXbrN9mkM+acacN8x5Ut8NiS+k4hZFBA3
JfURNpe5IJPWN1Z+rrJywGvXFxt9CJMnDhgGHK1l9gBaLWD9QJ4p5CuvGsZpJxS+PePkSNAflaad
GV/soT9Jh8pfUwUhOK+Ra4Bgoz3lzD81hofZ5opVcop3SwdijhvlIjUsMAlmv0AcJq6dbdvJarMM
3aXE7dsvdQimj1ODPcl5D44wOTpN9EC9CC4i8CMkzHwKVUh3iMx4cgcSe+ZYlLeiib+5ehb4zbRo
FClhGsgCDXxChqhQx4t2Fw3JR5cTAB0103iyGONu4FdJX9OQCApX5H5JmnVv2GxCezZXmzTsXugE
AE2orbNZ3s+XIMBa5jpELXG7ZVuVV3Q89QnTsSB3Hub08gZUGR6LAC2fMDu3Ob6jDcN0u8Hcz+3R
xjE0tYI9pU5b3x5rfrMLSxjOg5nT6+GUB1MmYkcGfDsX+TbSrdxritrll23wOMHiXMlgjdqRt/O0
cbo3HJ4ti3Q/YIU7kG2Y0lcU7LAYkLzBcJ7KwtL2CDpbqwy/p2PWHMoFo01hjzQzZcO8G8yGb8cE
3kn31i4wUsRHCqhfczlceNc7O0NSF6g19o+0KMrdlM73Wj2OnrsG2DNO41hxkYpm09jYnKyoziKU
Oa/R99aFYOPEteI+WZ05XVEeaLGS28ayLa+zdNYIv4q3q7IY/UzS5hyyCt/J9a8jjUp4M8I2yLVt
2aRIdApYZh6FN22h4qtowZlcOc11oAUG4zIe5iAj0t87pyRpfvYic67YuDxlWRhQ9PWYNSY01EGc
I26sLbbrEQok4YMB1vNWZbF929aw6MuKqErQZHeiw57gJITD8dFdB6gCpyrGjNpP8CNrPaDcIjum
XYQPppms10C4MUINE53o89AftfIjkEj5vGeuyDWBnY3bTZQE2xjI2qYI6C+Yabd+6nWegjiM4NOo
YvBarNNtbxJjajQooF1+6vRglxQyesploJ1yZVu3FLsTc5+AdcvGLHes8AD7R4XwQlHzF420hD9Z
Xfdupj3u18KZW0BztApBYU/xZprDbqBxmKAwLsFqWDyrxQcAnQ0gcUsms119uzh/64s2CpSDOa4+
cxeakeqL9i7UbB494GDOWtBdQTxWW7vlPATxgRoJfBPEi+H5xHZ5U+G0+j403VVeWY+GxeeJEYFy
qbqZT/0UaW+FVRM4pVh5Bzj3OrT7n7ADqS9cmbCZyCxPN/Ap5m32XMXJ50L16aZfsaOimQC6BGm+
hVJxRxXuqczXg/9oAo0qDFLW1cpbcHl8z4L8AtwCr50sl8xpctbnorx3nNaEJMKQ0gFk3ERsu6iq
oCy8N5JvnJz3/UiVzjD1N7SwHkYzJCnccNuFyfM0jVeV1u+GXvKeGAeL0sqeM3ZaXXUOrtyA5IjS
rlS7MMfyZ5aORuesebRb8dmsFsaq1X/0U/0MGX8bzcVPZ6D/G6n3JeTfQUM0pmMrvyNv+ege31LG
Dfq/gOakAY+ypbuxmvEMQ4TMuhhh9iRoe1PAb06qfg/R4om85AfIZoCXqeOjrQybvELKlFYMY5ch
1KiNK1L2xm7pGzgxq/eO0tDim2FHV9RY3eMEbrxxztQ1P0SoMn3MIwwcCt9J6yM5risfao/a9ipg
x75HaKETFiudP9th9JiVLm3tzDj7ZTQKj63IQSgqAaogAHdVmTwN1fzNNAJeplUJXRirdLYjC+fc
ZfTZFv0MrZUmxKe567msi5mdwypcFK4efTZ90lyHNP09Zga7fd4tlMQPOnBDO4f4JaEjPuTO4kBq
4KNpuhEQT75cGKOiT2NwiSNPbbB43CXmuYbAcejEDFSszuDytKbLiKnl080s6QEJy7Tx+qgGErb6
9TUZioMqUt7wzEWpyQKyUg91nX1SypDmmxgG4nUEJAh/ctIF32F3iHdme4hp/aAZMd8sAnY7F8jM
ygxOnFGBLSAMmSczjpKNFfPI5pHgyP2ENvPNLGNQmBFKfz8ZIB2sqgckJLsJSgdjc8OSUFgA+Atr
em8s2qiglC9b2VrdroiX/EE3abLTwj68I+tln1qXkj2gEQcx4GFq+2k5RTIF5jTFPa7cMfGjSnup
CWjrWGcoHmud3Kvi0qQsmx2bV2a9e1M14q3nStlalm3D1M/nzdTgqFsUUqpZqjDYODCfNna/JPdl
3dvXjZLzOYuRAOjt7eKEl6JoH1FgAJjGBH0k8vmYPhe41x6yju6EdO7NRyULkyn5Qpu2Ti1hU9Fy
PQ7hio7uFEillDYKLIHyoEss/lj/6vuhuhpr8PGr9pwDxtfwhY1BAelWCOvabdxbMAznfoi/cefw
8oiq6dRZ88OouAkbzkG0bAzoxDLV3oJ+zPwpx6mcuyTBjJEGjbrWxSlZloS/2khPSc81r+IapUzq
yM5O/qZh6Txqi1sfCIO+BPp/sXcmS24jW7b9l5ojzQE4ukFNSJBgG4w+FJrAohP6vsfXvwXdvFlS
KCtlNSmzMnvDTJkEkoA7/Jyz99pJfuh0RZDP9z3Xh7ZMMz1rqIi3HKT5Vw2MOmZO2pdsgBzFPUiO
JtKdldCizAWDW6zziKxkI8XjI43oeswMRIcod1m1lctA707V5vsmjy9DbY4ExVAvFyJ4DiSLGjBW
sFaHuD6z4ZKQVLPPjlJ5QCZFh7fnrIyFxT53RsUHsNMG6ItWoPzy1VLyLA6JT2bZyOmwglZ8X0BK
uopkBuo80hX25rkI57s21ZK7ITceSOOzrzmhQ/ch4Jox1Gic/bbYcn+rB0ACqodlxFwbWaq9ktJZ
sbeHGrnnpBqwzVgErcRxjK87htzphI9QiDIoEnV1EHPRgRFPysaTpg0c3Gg3c55fzSpq3ywqt3pN
fwBJgpsPSL2MqFHeE3uUpF8qH20nb2qZxd8MpQWoYQ3qonb3W6IQ8niBflXSG0OzvQ4ZYOyAQsG1
nfsSrXpyFwmyPNSCQBUHilId1fNtW+OI4z3NK4esYwB7M+/DjODuxUmQXDcxrcWuMc0vCk29eC3a
kh5FYDj4GC1dDQ+zKdAuc1FgiJgbEcaN86ZkVz3Plap8ZJ0sCbRugrNw8vQkKlsg9W7VF4e45G/Y
JevXye4zxj4NXZAxLD4KDt0QyYRRHDGgbMaxysF0YWo5KUDe9lPDraDQpBM1TvmlGaPqOrTawksG
u/YqMu3daZhm6PSNCeMpcNjRSH8VLMiYsiIACBitDFHQOeuEz5YPLNpVe58kxBFd+Bgk1bORBhDq
aqnf6rleIvMjOYlXs4IyGXIQ4wqMAXWTZvc96UgZ1CemUuRcoV9gEOu4DiFdVxzB4nshrA8UMuUa
FBLZGkODxS+sFPDQVrWbFCV8B5OhXROAyMckrUV7mgKblLtsaNQ3qmzbHbKWVG29RAXQon18yOpR
vYJnU3JO1JI9O6jv5VTrWKpSO+DXIo1Itv0iuWl4VPlQ4Ro/VeZqy9hY1sScK0bXPHUES10RPDnt
RUfghlbBplFwL61I+yphiw95eufEQXImQTy6z8wpuZITOUuybor3Oo/PVUriT2UCrZ6IkHSrHj2+
ylHAC7qK4YtvJh1MmrkmqxrJLQNMwGNXaZM2Wzb54SZl8kVuEnLrfatVhGHGQ+VvQYJhQ546PXlJ
M95YNHutV6rV8VAaZUnUa17sBcGzxkZP1eipc+r5/L0V87/WkPpRW/d/SYGnAXZBdvIPXasu+CS/
+/Ov/Cm+s/9gjEGXyVIFzhLd4B/7U3wn/6CTRXAZyYVLaKJDu+jfoA3tD02DsINsiGDkRa7xX+I7
B9CGDoZft5AMCOSB/5Oe1SfXO7mndMVQ9/DR4AcY4pOMxWm1yWyrxFlptdxVI1lp2RKegFmS8iL6
jZznF6Uf34W5iop3xOa6n2f+oT9bJhw9Mopnne7RoNGoOJVR/5a09OeFWd3/cB/+bND9qPH7JTyR
djcXNEDu0i4D0/BJ6xLkLQr+oMJksuTs1HgCNNNHM91T9vGHl0oj4qnl3Uh3hQyaQMt+00BexGk/
iW2+fwDanqrKnYfR8LPGpZzKIcOnaq+ErQdHZGrtas6m7vDP3/MXlRS/pURFInnGTB6bT1rGwtdk
n2k1X1Mpm1Nvknrq+D07sy/E13++1C9fyDakWJqwqDYcwNSfBFmoCTGpMzUlGkOnuFIzZaMNuAT+
+Sqm8Vkeoi4551yKKFfwNNZ3HMUP8qpEG7QwLdn9+jjMtrNINW+oguKNnqRYZWBKN6DlcJxEcbKl
TCLRgenJJuhIoQBxvwDlNA29XG5xChvabt0NYbGWEf+A1ugu4Rc7sw8eFD10zhwTlJUug24f+r2u
rzJpYRyNm8sw8SIOMsV/biMO9XlBPDF4rPiipQN5LVnlCWMZSfdJeAeDzzjgu5fAExdoolZGHzN2
kE3qG8kmwOWHSS3qPcoBmsBtaB/Ltg+PRobWb6X0uvkiQSGsTUL8zhgrmrU+mXh76IIMzgaBanEw
B5m90TxKHrES8doSzIKUleaQEy7qfNgVuEXrVWiN6bqagUAyHlyC2lDNGI3RPDmdeZ3VGn4OWFtI
qbTebZM82spCo1+qJSnUfGVeTIMQH7Pmmn5gs2G4ErgG0Q3bmmNFGdBSNsdgflLiZn7wgU3tNDPX
bnGPEnbO7YnxeJnzLiFkstx3ZGccyxEGn1/MxUMUDM79pOQ5wHcoaSRAZLFi0QeHwwsYv0v3kUFb
1RILdtn2gynaGqmtIQtWKOO2PmjfVwz+xUuHGAbiIwMbz59GCYiyaWf0npwwvEnwUEQGuWpWgqKq
sIoWNxNNYsoQ8ghIF8+zU5EbyqYL+Lbldw+3UZP/tAINiZ+bA7R/6G1QjqGPBGTdYVrcyGpMHxGe
FtqhCEvSvzgtx0s0GN+b8EF6VtEa5kWou9gv/Oc5rulpalXreLJBaO8ulcxw5egSfW2r1YGDeVmZ
aQxNI4ek0s4Sn7ZrOZ9rozMfcXf6T/qUjRdUh1ZBmYY3YGUHVu5jrad6fSCgwwf9mc0c+Gwzi9Sn
eIjSt8wCmAJClygO/J0wv7QZiH+1xMPB7a3oKNd+oaBpMMyNQp2LESCqV9MMmQuvR7bvomq4nhhw
H3R85K41Wd0NSksmDg0jht5qUC/63yZM9RuB/W4jqvqJYME75DZf0748EV0dQUYjgwFdBCUDkBY3
nCyKESJgXizHF+vIjtwODoKR1AeIhV+UVNnHJPXUrK/E0uGC+0GAIKuXV1Vu49kb6vkmbRhL5Cln
rHwq56t8SB4IynI2ThEFG6YLjUfXM3ENM9o1pniWVHnYuGMsizYoXbPAlVQIKJWO2mcM8HWNJsLM
KLoZ0icYM7TKwji4TfwO6eXUYFHsAuw7FAHZK5ZSMAg+Ph/NF9dVGtU4t8dbXa1JOCghtuid6W/r
Ekgw0gtM3uZI7Iiso13YokGwaLDSNohIwpB9s21q0JqqfrEGfH+KnzLhjEuNBwBjaFFyDkYGvtFL
Xb01FTMGqpCe4VBYa6yAJABpzSuU47tSyXCShFhwdh0ycgx2vnpOuoIg0IDzu9R63OoB+ibok6qL
ERnvYA28Wh9KRhuWY27NGd9RYJi3rKTGUyH7cfYmtRRZR7VEDGo0lUsJAS7IPbpd7cmvclASguWt
GZ0Ts0sNr3MUv5N3WoOYIEhIJ4KlHbF9Jnmfn+q2eOpqLcHTmozXmGwekVoKMN8JaclJ1dJWxTLd
zgXeeTgYQFsTllfBPCs1z7mlbcxO8wmVYRKtMtDIw2sRz4wakGcgh4pt6fbLLK0elMe8QHZCblNq
bZ1Qnv3AAURCiAN40oRYy20/6NBKJHqrucS9Bn3XP9AIy/cJfPt10fbNLqY5vulT2972NEjOWi+f
Gx+uQC9rivaQxhA9PkzJknwxPO/XSV/dyumrDwjVm2L0Q/Tvsjta0Vy4U82nQp1iWnPt9WiWtIX1
8WGshmAf0I9ZD2xV+3CJNR1mfN3EO5Zvo96fnDw4JUAGcIKhAQBm4pLWyGpQumNKiMiOMBVzPYeV
yuiOWKMEPmMqkcOoeX+FzZx+A6F0pPZhbO75m0wS8lvWW7gjfp5UU4Vn3kngldoWOkkDfcMqKpaY
P1HGNNFYEpJmgf9gyil+HAfOQrFm59/AWhbbFLP8TNC0uaJAnNyF7nftGNw1YhBRN9vhRRfKfARY
SW9oIKQSqiwQpVC6UWk1TPkiemVGEqB2pFm2b1r47gEJjOQoRVYwrua4xOqpl5rOMGQi+gwSsLFp
aq0K6cYk6RZwxB4E3Cvo86ewBSihpvnW7tCmDEWVfiAVfUzb6oTT9uugli9CwHOuyCpoO39Nis41
DbjJa8ipJdl5P0zJN2ne9SWN5dySBC9q59zwT7RJcQIzZCWD9GQN9D/zuK0BRltgN6rhSs4MwpQ+
x1/Y15Dfr/M0f8tkbW4k+jTq7+6gl9120nsmlsp7HmTLaOcJ5XgOzX4JC4jvu3ye1ybD3tWM9nMt
x5iQ4j7FAEkHSHWZTVBzZkG4ngQhw3WddbAtO2QHeKc1zkKbQKb47vpivmrG+N7SjVtrlNqNiVR8
I4lY62z/CEv6ySDuzB3DIGQeUFUICGX4khpolgLJZMhqM2xhAbIuf2i8Etn5OcyQb1a6SxsIHOpE
kqPTeXkBpMgI1Qe7T41LkvVfQkclYxb6tuc31MeBJOo3MuYHlfkGus9hDZkLrGe+IzlrD5DttmEc
sbM5IK6iMKSv04J0kofIkNyUCbyD1/j1FztWqWaN/ZiazVqIkvMDl2ceGIsA7o2vjLwj/Qp7pZ2V
xXPKTILAQTvI3k2D+WydZOJcJmN6YZ5x6IEqeYrDsKad1Xgn4PdHzCRPJeZ7dIokL7bKfMVQLfma
spGuplpdBDFMedDo9Sc7aZlTqgs1yNdjz88GsmjoPrgGkeN3RimqbQ2OhxxQnJhuQ2YcmjnTvyjK
NHMOxUWcBUPzaDZSdTsmz2ZOL1Br5+6LNTnKndHVuaclo/WccbyI1lE0V1850leLiV2d78MUCLaW
9kczkcpNqk93elC2DCzIseXRJ0+ptTdzSNsvFcbOHy6pnzseKTTtxhodVGeqQ6NFAgEgdXbtjOQ4
mL06rYOq7/d5TkhXivdyUzOAXaOiqHA8duMB41jzSAMk4ERogF5rgmrrh3O5bcDVkwBZjzck4l0A
txVkG3xJeQr2gKSBnOAXjOKsJSYXPW8fhvMKQMchm8jj7bKQlMteH1CwRVX+TDsn2CtxuuvYFWik
YhK1dLtfhxrjP9lq2pUGIfUqq4pqpzMqYIJTJrtEgz6QzFJszQa8jxHnk1v03CM5d9kVBBcHvGnS
7BVCByFfGCPZlGp5VZaNoq5MX3u28sR6cUaZAMLFYkYbDQyvgb6LeM/ybMNldk3RwHe3kq90tPT/
ZRXP/9WmyVKOUtL9902Th+y1/tmz+Odf+YtOCgEUcxqARYFFWGh/NU3UP2ykNc5iWoQObRv8yb+b
JjoiIPRX/E+4yiZ/76+midT+AOZpL3a77zZHnBifhD3/JPRBHvS5rsfMZeJIgt8HxE3/XJ5mlW0o
hPxpK9EzhdTp2Z1GwBgrO4PmVBTECEdqCOqnyQlq6+RmMDk8BT4sbJkaH0QTGifRObjrJo7MhIyp
69S3c88oqW6D0H8kRLaBQ5Ce4xmRYxewDXXOHOyYrFeeU3SYeNE/MkIEhJ2ZHeCrOrPdKdBQl/bz
9Jxayri2OIDTSIybE2/YYhf1UwEnoSOjEfEpp6n4oqf3A9iXVRIp2YdCL3s9zebXLOinta9gKy4W
l3LTt9PTJBSxpzENtWZKW7Z+NOcBbfXVgEFiDUBaO6bAjS9MfAA/NOl9TXrVCkGqsg18hIx4+Dgy
gMk45rn4BkWF1JeEqAFENGdZtRf8Xd94Hw8ekRNoe1pksro9tvT10wKde1/RoZplc2UOqgcu9LbI
5DpGz7muq+KCB8C4i0rk+UwPLZjIKhAOmZDOWuShce9rOZ9iYn4jYuj0RGfnONIxPM6Z+CZm9ZtW
myidFY4zc6mAqUa5UOO8ciP2Tdf2kSQXVdXuRRSVqy6SpMEpnNgDgCh+VbzNc4JPU2esuSS72nPS
fRuM5b5E0TmVCO3jadhM0hg8n5wAOI7TS4Hy5Shq8Q31oE1rnpNcIEr/MuWMridi1qlQsucpLtLd
rDPvb9F+4HW0ZuJrC4BJPqgIbvnwpSlGjkG0jbeYwyVYljRG9G2QBMq7KKc4bI9znNzZfX0GVX9r
oWmiyj3F3fgQENOwjaLMdLvZvg1qzjlhMm5lkKubtotfM1+GDDIIGSUyZFUyEBW9eVvoA0O5CFGA
03hanKJ+YowSMIhAL9BAoy6uq7hjyjP24dNQayZ2/vASlcOu7vJDPGS7pLDem4zjV2ZyIKVpCguD
mKauVC4NRqkb1V8mSlNebqQsmYUCuucxGevuWC4KGKLJkV3Zpc6jStehK4dpW9S97Zmm1h8YuX7J
57AgkiK5FCBoDjxqzVWFx2g/WpTigaUQwsHi2UxpD/nCD8MtZAQ+PqmwAJyYvjKezFY9KNKVhidn
7OKvmj3FXpZ1r3bAmm209C2okGKQdxDsCSP5ZsRa6BKjDbsggZzQZCW4dMQ2pjmqnsloIzPBU/hz
/g5YYVhnFVcREwArDTKdbPP5mjPwuxbqCBSEVh15KYcuwkVk/2QuuoAuynU1lY+gjmzSMmILq9uy
LAI+cmPgD8qWEVEnFuaK5MWXdgDEsX9tQsDCW2Au8d6HM4FzdEDtsAQnzxzCe9u/gLbgbEojyI1q
piuInchPwK66dTRK1KkegBA09o4J1blq0otAsLIiKNC8nsKS89w4VATlRqxpDhUiny9LRNEQM1ul
d/JqxlxTNcYHupdnSyHKtEMX2LZQvWKj+3AAHGJ58McNG9MOyfYLHPIdDjVAbm36XGjCMxPrVNma
dm0uzBttNrUjGi2wM1MYXoVOOj3XoabuyfFgujeFG8Yj6mMYNHtm5OC1UgpWKubJjEGA9NJalSZF
ClA+ufUrZr91NzVnW86Vp6vtTdTrEEgc5DAF1J1bYfMIlhACB7KhWcw8e53P9tyM/Rd/Fp5sK/8e
m/ozpsI3c+YI3hXssphZCEiQmBmygFrbF/q0GScQedEQUSP7/1KI3Q5GHF8F2Ijg7DQMZJcEAqGo
6aYlnlyVvrVSumyHVh4SbL+k4ZhRzSOrlBRulEBBi94nS25ljbDLt0sGlWZN5yEbvhjh4KXgw7yo
Jo4CNSJKhcT42jhqdFxeLWICGtnH9imnvmIQOOlJt0P77HVWl540ItrdiQWxGdR+U0Uw5JWu2jcd
eddEKqa36UjEtJGXJ5KNtj7KgWOkI6yytIlDeQq9DHXaXTAiopIRgUJ61KqcbeMrhL+jV/d+vaDN
ECxKHdxHCvuOInDT0lAd4mBY95VkY7CKR3PJH5VtaKw6Tf0wUNuuMl8n/92ko1LxQchzTdDYdWPw
jif5ebAKC4dQ1hC3oI43qDWbhEJ50DXgGkrsREeNcZ7nVMZXLcXNibfGXFnJgBDRDkhCKGNtnYK4
4vicRVvalCTSgFV0jZ7IorznlQdAstv6TGUR3MWrcCDBjZJ33Qnx1JDVeJhpB7om1J6rHDv/A+jo
1Jsm875RS0wC6Olw2H3YZJid27C/00fjG0qRihJffcZWUO8m23qRE9tKq9fnYSSRHVCMuCRm1xCy
M/ieGHKdN7kOwK4y8h1vMLbZDJEl+Nh9pHQT7hb/OfMbKuvGz/CaVLckPNcbghJS5jqKsYdjcmWl
I3abWX3VZ2RdZWK8VcvHnzr1xSBNvJOIqZaInnq0hj0xVeFW1Xncq5oxSU9Q0zk1SVEu0GeuVFHv
B9SGl0CtT6Hpw4VUs247z0hQjZrNKWYhrRhzyW23EMiSSUOfO8tTw8TkTAwKrQeF7agaeRlnI5T3
frJPsD6Pfcyu1rOR78tBssuPljjkxTAQOdV/gEOszsU8Vy7KpHDbgodDNHsO2jjHfqFmeEBJ2SKW
LWnFhhKNELFce8/KtHNTHx2mqJv7xk48hSpu6c7N3iibV9yBB0bXz1ZbH1EUPzEVO9MFuRkyY2cn
argupf9lTouHlh2PCRbnsmBUmLhjON/ora8zY0AkRDdzOWqlZKPVtIXDyOo2Q5y9zZEpt3SAE5C/
zb6q5OyOJeGtQf6NPCZ2BjjE+6EiR76upg4+J0Pg3MjJY4/Stc6AY6yj9yrgxowxXCEbh1ZdGlui
MMQJywZuGppH+MVo7zZHTAv3SF3zR1hjz9acEVIYzAgBOqNc1712i5B53DQmG3apDwszEMPeY5gY
H52tqG5qTvYdnQZrVQ8+5iemL/tSAayoa32DXDIKvXQg6xxqBzm1mr4xQ4VjCwuON4x2MVLtSVd5
PxXGcFPXDbKsmN0N72TqzshSt2jOcfml2HQsksEHYpf8olpGKF13DO0MpCWim6lrXgN8oE6vPsgU
iKKD6I9Z+TCt+rT3L31OxplN2BPGoHQ3pfXr4inih+fthpj1wCjMcNXS+JrNXe+io4f1NGsfWlXu
OEvc6TkZcnrAeaj2gy8iLe6CYiS3kOFQL5J+E8ZLhmwfJhu/r5e0ICc+x0rmHzO2LxdlNyraRfiU
Tcq7SPx3RyBz/L7CCT5fOXp/pXa8PEmT3SGvJaNRmS99aJ7QBD8udzL1+XgMvu6sVuW95JT3qGk9
bu0eRBxoQytHJ6pqGOCWELgiA3RYVcPeV0mPwvY4MubXeEUiDEftg5o1yc1NqRAizjjto0Yz6KY2
PwX4pmgbOP573E4vjekPzARR45Y6u1oBdXZldhZIZQNRtWJwaP5e0v1/ycD9VH7853+8vGcRB6MG
UuNb+6NnRYUaQO3531e/W3A2aaQsER0zobLe8l8vf/Mv/FUMkzRAqWWpkrIWd+pfxTBlLaENSzX8
L0zPD8UwjhhDWJSpNqR1jFVMcv/tejH+MAigBacCgFpdxvH/k2J4mfj+MOIWaBvAs5DUYTBg10C0
/DzidkTbS5UvS7ul3wYmDrhh9CIReMiKdrFlbct6JH9T+Q1B4Dun4vN1JQBQiDAW4kO5eHF+mBAr
uix73+e6iSn0DWQ0cycKxLdaqWVIbZawOJMZlL+Cx0UPbz4rojwUQWQyGJBbrLZPdJ5uVbK70Adi
zqtfxeg/RW3+SCCZvmK1rZoBsrWpopseHn+43X+nTFicQL98em6MRjuaGfd3J9EPnx76Xzf7BOBS
B5TAwvDGGEetu2bg3MUYu7s9JL4tWSerLE6OCAdxdP+OBLKoAj5/BHIc9KVj4pgYp37+AZO20gPV
Z7IUJA5VabAfAmWH1nqjNr+TQWi/fl2eRIM+iklb0cYl9fO1ZGWmAhgKU6y0uXT1Rz/Xm2CU6Jk5
olPmG+F7br2Ae3HxQeAQp85usv2gM9CivbcaQjz7zg3NoGs/sPeYa5nVFJ6u4HIV/fVv7s0njQNP
9M8fdvnzH+5Nk1CL6Ms5s1VxXKKSi4Mny4fGS11exSmaZmuztAeShgKFcUT0GA3Sy39nPvysXvnX
57CExfo2dE1zWNw/fo5ZVmT2LU7r1CzSVWp3a1+ax1Q5Va0PwRPnDlxQe8pcK6g2v/kNfn046Pqy
tHTuliO0z1nnGhjQ1hoDZTVUa8rDcEsUpLkSY73WZXsw0+icaJScXbgxnfZONR0y6/LTaBr+GoIv
KNXspI+/+0WMv7kz9AMXNy8xCvgyP6lPFuPNRJoaF6bZbTHRWMMS3BSZ/9W0qcBn9SHbYT7Dy9Xt
kdfe0U8h7ZJSQce0sQDs1ooqCUYMcuKC9UMd4zTrkQTSJ1I2juxeyxnAEt6UU2gHXhFhm+BI1yfW
wyRjbaVAjSIaMLlJsb1zmp1drU4FDpVy3lYiex6gmRJ60G9bLbmOAk5lc4eIFduGGwTlEeC1taIu
QF+VDm9tn1wZAKM3uRa+iRa+qMNS1Bg9pGbyxVkK/H++p79u1NYPPx479s+PUwmRSJ8NGgXgucHz
+g9BuUggAbhyMDmEnOpam2lCSNTJ6p+v/MkWuTzIYC14cdn4IvFnfroyqdRt19fctlykJUReXB7q
tO0AN8ddiZmFg9f3Puc/X/XvNh3EX8KQpg45ipSSn79wKuec/ailXiQ3GvEtkclK8EDgrMOpv1uD
LT11wEIVp1tH+YuSZp4f2nBLK552vV4BeVwztbhFi0LUnaMeI6U9FXr6YCdIM1Ni8gL5u2W3/BI/
78nWTx/505I3p6hBAMGenBNSG5iFt1y7KVQOm90DXouvFR2XOkiPSRsMv7lL33+PXy/Osl/2mmWX
/vn36nxVTQask6twrrb2FB6j4ZiO1t7wScUzpid+yk0ixVVLqLsM89+80P9mx+Gr/9fVP70ijIkJ
rLNc3aqrrZA8GzDXe826l3m7/ucn45Nebnkef7rUpw0+ctAMgG8gsjRRNiZe+0xv6W78brta5g2/
3k10bGyg2FjZTn/+QRF3UgeVXCdPmgtuDPggLLyjlWtb0Q1XnVk/kS96nHvevzkHqDG/jfv+KoKH
nt+1jPH++Wtzzb/55nijWYQWRmjQg5820HgK2xpcTLAmyZxjRkJbQjqh6pH3IAF7sj+19bNYUDtA
bvvuaVYO2ENXsTAqFHbpF0LRdnHyQOvYq4fZ9TlvqTlHPd4FaSw2Y0giRNdAiSnq15bg7umrOV5S
/cPEPZth3Ag8WSeI4OnCpf4ZNJ6b3YpwaWFTQAZSYi2Sb6i0SWqU2aqFxbpyyo02bMRAgUTggx2L
XdV33/zRVk4DubPHusSTVUXPc4XIITNs1G/pJQ6eK9REk7RfCRLa+3hwOMQ6dPxhLJMVieEs51eY
hEbiO2RvWKqJql3K2NR3Pc0HzkOm9gXZ07cBL2EDq8YiUxRJDUJ51Oz0PmBTG55ISY4h15E0un64
Goe+gWmPKq8d+CdK8yXsOledaegNtMJEUNNuAVenVsfBRzvUOgtLpZSFl0U6BORcKy89vTrQv5mx
Nxr9RqOjg/naR8cRhmLxHp7TIts5hZmtOzW7VBYNYQWENW8UMmrUejy16rTyAdar71E6EbDeN4fS
ui7zhSlibyAJ4vBGLYjL/sLsWuS1q2LSdFUUapBLwlufUp1AyIsYu6NqmTif+xs1LtwxSXWmrmQJ
+8qdbgCiCSoSsmN6wYPzoQ7+ElzEbGpC1Y6AfUu35bqeHLdSRliBrZfn8rYkMyYKxIkO/07p4SB2
aQm+Cs6wAlVpVY4fsX0bj3SKur73bFugS6txatrkBpTRvourwzhTYEAih7NiwlseHgKLpE2V2LDe
yi2vVpiwlD23PAdGABp4aORNgysWO9UUhztVhPN1UxSSxswttYovaUBm+ibQPCbAq/a+iQrAKdc+
wTNJwrchrHeFiz/qodyGHwzQc5VUS7kSYiOJINYnxI4HutleJS7122SvdeztKVx6zkr7uv9mBymj
tEdjjm5hfQHW9I0jpsxbE+sLnnXaMWF7VgNV50X8KJs76CuHSW9D2BfWUajBgeGMp6Fd9AZtup70
qwbjm7Vj4M84/r41a5fHf0SpHed3cNhdHQX3eKekLuFX5LEyIyPP6DI91uYFmwAYshOhMzQuIVMl
DSize0mUWG5ugUvWYt2/YhnHP3QIquve2anOHYOESD7pBKg2051oB6RWZ3xE3piMHjkn8oFPTpI2
BKBDUODqywwy7VsataD9trmmr1rMP/yy+d1cqIwSjyPyunwdv6AaGHrycCr6aAIn9XDXdB5gs7U1
hN9sK7mb7pEjupqfgaXBlyXBz0CjjM1gYyFdyfdd9qz2EU5vjzIXi8pbadLAAwYuw6vAd1zDuIn9
Y0HbhllRWBEw7JZaugbDBHIO1aZ0Ff08xCSoh/sU4aQTPAP02g2TdazB1RgoYYwWfUNTrtsoum1m
MmtSyFlrsl1g9WnJgygbdqRqvkFDuJUJns+wQc+JOQUJY60xJnsPOCdmELVFpXuhiDcwMneiETf5
VL82Qb1Nr0uVlnnFpqRshHrWLfKBUcbvMnWNlHZVzhANKi12Dc/sXN841c69fi4KeqbyCFkqUt70
/r0XqIkITcg/UnvxFCmeneneRBJUF2A1CfdqCwVATYKjzdQou1vCPGZMQ/VKQpnSP7qA8SEGWGrj
WnvQ45vU8DJrbWjuWN1Y4ckZydZKH7VmW1vWSkNmuJi54q/G/FRNDLjee6LoAlRcgzha/qG+DozA
syTb8nUEOLt2yCtQHsNyCQ1RvdA+8xAbxrm/x6C6nrvrJL4qZxJuCvki7eHY+ghdESFBXrgANqpp
I3u4d9ggelSNrcNYspf1VUQCwcZnV+7VU4JGqM7Fasrf6/HJbNkh8ISWZ3IAIogQN6110DFGW+I1
yR/7InTt6WUK1jpQo7I5cgIouoszAN+m0mbwxcMBl5L53gEemdafHbknQHula7QM6ZRFzkbPKtdp
Nnh48pYpVrqNFt21BO7gFAUrd8xyd0i7+wGwTRHfM6kbXaxhw2NYQ56I/HoxnrOChRgiMEohci0v
0+neG6RuIB16BKhBreEzsUSk9lw/z+Fmfh/EJVXO1iPQyEvd7eb+PsrnQ6AkznaYW7lJGA8qlrNp
pguIf0LnPeA610twWXZEnlXL67aI3ZSUzBESyCNiWxTm66LYB0nuXBX1rSW+9eh1Y8oBNIAn8lSG
MFtj9M2662Ha2Q5vj/nayATP6DHrb5Gbu5m8qTB7810GVswx5/uUhxBjmIrdtdTdyCKZuWdF7ERM
Hd9DIvInT+S3ZvKqv6Kx1uiE1vDG+IYzOodmhT58NTa77JtVg1wjYBkpYMPtDz1nqFZsf5AkIN4a
lTvTpU0t5ka5eJhlvUk6oJjOvmP2MIPbYAnusulrAcg+4PXx5OOCbLDYfu3ifiO0rc/u3mQfrey2
THU81sFwwItXl5ABjmNurjGnrgttb52MMOOFY3MzuT3aOLcr/ncPnk339z1pGCWzX+s6bO+JUHH1
gqeehALSoVaKeEdGeSGypDvY9IavOOGMnjX3C3o6GmMy5eS0tRXI72ZEkk8VxC1EfQZjLaO4q9on
C73NWYqhKN/Uamy/xFn/BPi03aIX3KkFMi7clDgilWAebhx7VFeJil0Nxt+XZJi/OpU9M8JJmd07
BPgg7orOEaHAr6Daqp3ZBnciZ5jQzpN91diEOISVbZ8LjJZPnd31hA6MfbqpA78j+jlqbuKqJ1DM
TAdPEt62SspxvMxoNLdQQp1tXpnRYYCP9BCNr72itiC28KTmZk8cmIQlJc3gSxQPN3hL1miLreNE
4A5vwLG8R9PfMWVJ2kc5ah8jnsa1nqszvA2kDEZCkIIF5IOwIQWRcPYGOTj4f8ydyXLkSJZlf6V/
ACGAYt4abJ5IGmduIE66E6NiUsxf3wceUS2R0VKSklKb2mVKRLiTZhie3nfvueS4BXjAJvoAKjdt
Rxs7zeRheW4TLLd/bijaqn7EpYZ2I6wPZ2jyw4DFETKMb+/sTET3bWi4r1TEttz69AGVSzNQreTF
cbtrO6Hih2Z9SCgPShyKBgZKtTaicXXKh61HN8GVn8yUjyPWaIHtK/MZ1WE7llX1gH0fhu1SQAMr
mxQ5NQb0fRXxziLQDCGzj88yCplFZoIVbPYuNBnAuctIdJPWT7GeYJk3IUFenaUuiZ7Cx0Znud6m
VbwWYtJ4MDVYYAiwBdAa6TyMfCx9LHnA4130pk7vkqWgCea6H0QEgZfWqpQwAL7NdjLroF66nbTB
vqnI9zZhPRerWqNdK8PLfWUc7fe5Zv5SNT4fTP40RgmesynevwAC913fuxhJZ0bQtMHvohyQYyJv
HYYcmqeEKNL9b5+tSrKESIfLb1QsZVVDqJU8RvRvjavqIXYGQu1gg2720nJVYHLFt5K8ccqGStaW
p8h2f85kJwOJfWbVjulBTW37k9SE2EaUydbNKHklYqcwmok/hLgDdV+//wbiVmRW7vKll4snWQ9L
aSFV+AggswZ30wYRiNWItWIz5UQlMo4TS9UXeRUaL6SWrk28KYHPcm5VG1Ss9Y0NDNa2ghH4KK0w
TkknKyNhmar+blC6iwOdXjFnaRhjoU3nJP2hrcYtGlflyTEiphdsyJvagzav57dWXxrttXZHb+Gx
KqL7ORQuSW3tgZJjjsFd9UPRoR4ATrqJlIqn2bVO9lKJJkP6F6cs2coKmoPdZDfVe/vZ076HNn6M
6M9d3NPbNqLi0KZJCa++E5DLEHRuUL42dGPBkc+7gIHhSV0ie7ldV2AHy9K13gzNWZfEJmCEkoHX
Ox68+q5NuovObj6j780KWfXXLvuqwTd3Xts+qB5QD2V9/rns/a+W+riEGrlkIpBTLs1yKSkhQBT8
Z5a5bHq1cknbJGD7MirEMHpYiX3MKrBTlNUNjbGnPAptXjOdje/iG9HDBqcQ/XahwBzaMrLUMfkL
/oKVmenfc+PyuO5xaEGT81cZv5qf9HvZ9s0pVc3V46KVo8DQLA7wdjYR5Tj4YKjcS7yxeDOhyQVt
PQu0Q8iLc+QA1Il5DeQFrzpD8v4BqVi2LMetCuzi7z5HcaG8AHq33R6pbGpAk9T8EwRblJsl+i2c
TVTMjNuOPEVDTqleNgMDMer+5CXOqU7tqzlC23WNu64LX+LEvEazsTXF2BM8n38ZOPLWaaU2/gQc
a4Kit4pwuic1lU2JScfpRCvYLpf2Q5K4n9JkqTsbxidkk3et9sGbaOIaQphq61Ff60svYsFuGTqW
ga2Cs8A+VGhfEVd9h0sBwQuLrYUIQOUpo7fXEJ8OQpIufQ+EMLHuSTZcR80OgOw/CwZyQSjAbg2x
TvJo3Og2TTZ8vPSFckmFQJIrk6gUE03oMBtrei23cVxs2pm27oSyZ+MbD+WnThobqK52xoX90fJx
137N4WToDrKObqkv7oUzYF/IvkYvW9O249vWNU3kPRLGpuPjc7vsQ5rZfpTqLk+XPuq3jNG4K5st
8t9iq6dHju1sO7xq2rPF1oH8Pnf3yN1SPztNtrOYOabkyUjHQBOnGSgisxmndgM7XKq9lVrFjdq/
AbA8zY23NuXebK+wo3BBJGcoCWchqzX4y5XmjbdYN770BulK4t+Z/GeKaD5SaR5bKqHw2NdEr/JN
YjzTsIs/y9+kw2F2aETyLDAS6cESBUQmwRk/WhEx3PbFp6/3t8SebmP9kabOuyLm55l4MKK5WI+6
+wzyg+SRBGZeY5EWQ7SOHZiFBF7u8e6sMr3eFDVwKCqtsJnGvKlaihAp8MktahuYeWR483MEcNP/
VRTNcdYcRheXQJV57yxzLu9Z4TXYAUz/BXWU3qHxSlb4NnTdvWl0nBSMYWNIs8FZ1xw6SA6rPtLv
y7A5ZXlLRgdJXd2lBNh5629HXRWQAaIbhaVnz8GOV4HKL8F+uo9jNRw03ftReIVBKDdaS0d/0AkL
VzE/BIGhbyx1d4JycKGXQacRyijdi0tSTHTNhhjwjgqGY86bdm1jmrcdZLWKwN3Ks5wR+ak6mpm9
M4yWGc6BlMFq3w3hbeDLe8hxY22I5O1RXhb6MXv3UP4yfW7MrrwuFTdAYB5MFCZXuyLdPIbmT2Qf
SAosHTnF6a17KSoMlM3ZF+Yh94b1lILZh06WKhtkKDTxKYzPC6kXaspHLA147WQs8EM9SyB6mpBP
qiueC+U9YTn+lj2cT1Pb4mr6wrNwGMb62HfMa/KxUjDYaNy51cIFPhcPd27/5ibgqczkro5AvVTj
j2hYHs+IDmamXtkHBIP9UFqL7zVXT7iJd8LSBBleE8ddiRS4KhIKWJK0vXVDmm80zzxlIagB/ArX
acIENvIKgV/DXZJxREsjsM3KEVgQhFmwuBP+1oo53GcVHDpZtrT4OeamLwhXUPPZb22TJiMMfxeE
eQ/7qqjI6pqbabAfi6rYYSLZF2q8wFDBQUdOZo+jNL8UNaENt6e5Yx6H8I0+o55ZhtZfM3PG+7hj
U8fY7x5cx7xijNj1BnqH1j2ZJe9lNoUOOUVRXxL3Q5nJfZXGqzC3+dK6wCqyKPCi8cK9xws1i7ZW
3+mc8kSNJbVbURdwwjB0qqxL6kcwUR/mydmlZCbxaZxD1V3mOPxBewJI+joPgO48pekLv3hg9ZBV
Kqt660LI2KVDi63tbL1y5txUxo9lhbigMl4jgBpJsz6G/hPKwHnWrDvU2Drw2vhIPQ31Wja+xAFR
oa0ooJ1Nv90nofE56t0PUGomhKeMfhjlUfpG4HNUV2WTJXFwf8jspwqxjqXm8Ohm4VnXonfLinRu
GvwrwKnqEFqfbgxor/AER88/Df00rSJAceOj72iH8Zet7sLorhuNX7lfHvkIinhfac193f8yunXm
PPBeyKObmdQbX+15FEfFpaTvXR1CkGCrAoEJ8dhg1GVLf63J+UzgZ+mIxuRSrTAl7wDLP6n7GGNL
sQEWtxX+uZs+2+mt5PjnPil/i609wThZcxT+c9/xH7lTLslXAxv6u/1nFdS/BC/+J8VT/ws5rOzh
ITP89+6U4IesfhT/akj587/5y49i/+HhLCGbQQLCghvB/uQvooX5hwuugmoRYBIs+pYV0n+FM4w/
WMW5lE3RGbV0TrF6+MuPYvp/+CB22TbzZ/7ZNPUfhDPEP7Yu0FdNWLCUK7k6yQy8If+6dZn0uJmU
i5gT1/LZBC+34hi7PJ69J7/Pt2PUMA0T0IJH6bz1GU+nNA0RiU3QhB3LWRHJX6Xu3fgtWbPpxAcQ
8ebmdw3cG+Wb31OIpVCkHODxv78WirN/3iaff/vI7/9cu/2dXfEb2vC3bdzvX4OSDMOyXLb/9j83
8CWxN2D2UqzyhrkH/PZb6bu0BMTaEq4aoIPblGVHHpWLsRnTh9ddGoEJAYrOQyizbzPJ1/F8TToe
+By06A1IfHCRFf/LpZyPk+DRdFmGK2E99Km2pbbwvXY4x9nM1UECGa6w5jjwQvWtZvlTwyl4Yt/v
E5us38oxQxp18o0IrTNm52/TbUXQexgSBt9+Aue4hPp55UausTHw3JN99p8EvS4bmYQ7zuo91sEs
WhvKfNSKlpmsTklQRMbakfRPUZH38G8+z2V7+a+fJ0toc6ksMwS9PZie/s/f3RRdWVlLvahYkdRt
2TVcdSN9NEabUYhdTENDb9fwU/dDcY/b9li4835wxUX3jAcvxycg5uikcuOBLPBacljQi+E6az9g
OHLehZKlgiifX1spDi1BY94dtHtG7/lsL/bHwPDKZ19a+yEb9z7lDGFPIkC5xpNGLr+IzGg95z0u
6kZHxjUOeULhgBf+sEP3fiiinzl1o5Fu7eJBO5bkgEzwA9YYnmYt/Tcr6P+f0eLaXHWuC0qEBeI/
e8HmQfjUq+K25zhfBaF0Du04XEZ+9L4p7spw/DdrX0P/p8+FK92zLfze3uJKs0z7HzeszvuxRqw0
l+qVLT1XD4vyXdLMW0/yrsBiK+d+PhLPmQjtYfjCpABVkf0kQWvUvho6mHXpOFuzWTDfa816aHn9
BDYLOtEBMohF5u9SmzQ/16CjVXzEY8Hpzwmle6/bnsegRzxLDWo8lnnE7sRvFR5PN1tHSfWmPMgR
IuO2s10UAeoauydBVJ3XbDSvyqg2g8Qm+pTEqIhJkx/ZU9VbWSg1s9Pkp5r4K45JqCf3wArOE7EW
irUxeZbZCGsDYQnZWqMXQkvWZjLuSrIGK1zP+bqZKXBuO+8G0oRTgeJOtpQJz7Pv2YwlCUIQMjI0
aWZ6230CN1+sLR8T+0zpNeekPGb/Q4107lakTtys5oDMtIJmXB/o5v2COcGE3uX4WzVkoiEqYWCJ
6jMPSQ1H2oh8VDZGAOccTaCO4j26y+NgsuWLzaClmzOJGdXApFG/WUxfwD+pLR4n+spNMP0iS37q
jndxGid7yLLxWUX6d62TL4iiqX507J5bMKpw2WLF71wEDCmMq6TNZp2loXMdhHPT8ym9S1sXlch7
drriJe3Lcs0e8ZeF7BJA7Mz53vjxfOgQCTkz5rqJegGXAI4Q+9KzToLg09qIwWky3nx0hLKziKCq
rsZwbTZPDdV3JKTrn36umDq0mIy/ff5disryEDUxS38mXMCrnKUWJhmwFzkWcxHagJuJWXdVnx/k
RNJF9yZz0fh/4I/HZM6mesXXQOuUy0qMz93Ze2bqPetjtIY/kR/ampw9G16sSFhTvDrTA6JT116N
LBHa+kYJtL1VLfFYlVo3FC39Dm7w6+BXhHi4KywbqGeONjNEzOVJp9RuMO2TTKuTzClINifc2lOO
wWjQ7pzce/Ia0nx1VLxPLjGYrLZvcaffpkw2u9YdLoTjwrVlxc0KvODZ0styq0YcJ2RDVgMFgKtM
K/s9XdDvFP1AO4X5TP/F4DyM7KM3tG/8jP2RyEAHRsVRNpVCdv6gMopMcq+I1onvvkTsX8GyjjxW
C/s4llTGSqzPLhFtbnhmZs0opqNpVz6GTqoWCttY05AEw0djrzZKCHJE4An6Ws2JaId2lcZIl6oK
Ie8pApJXexBdIOVQ3mSZpc+l1hHRxDm+monFrGOi60fZa8kXH4v7NemSWFV5agrQ2vksoLaNbrop
Wb+uMlI2RFkmFaD7EPiP4omjQk3oPfO+jEYwALh0860A9r4IqdK1hY6NbohaosOX2LOBxN9RbEYL
rGJXX6aFc9EtxIt6YV8MCwWDTuyO6RsyhmzMlw718Cwya1l9hNvRGL+b0HhLtKbinb8wVRa8hujY
bGUQN4SRfEaDHtLoY2z1ujow+JOtzgkyYrG5DHYJCz5F81+oHTpVLo9lbto7KwoPTlN6bCpVsalR
A/uF94ElpN5lCwNELDQQv3xBDjc2scZPali3aWCrTimxs7UWiEi44ETouyULoEfgl7gB3yOd8wlW
mP4wSb56kn/5hszrrV5IEROwVTzQhbbUrNwrlu6g7rTlZQgH3aN/nhOk+izLSWNlDe+EtPllMgmq
S6mp/aAQoywDW1+rd04wLsiUSAOe4i0YFfhKa6pof0V5Tu2wZgB+AN+z8Rbyikj4kcnBGbulSjTg
bIqYZyl7nXXZExkpkzmjfx5HDn1N65gXZejbqRZrRM69gAAys+upagQjQnbDxq6XvFEU1Tg5JIks
c/r2cjM5QeZJDsLuvSdlWcm1FnZ5E5k+BFOMQjVppCQ8YR0R7rH4RPTvTi4P204q7eBY/GlTYaDD
uHx+lcNjxMeZs9G06jymJPJ8whLcFRqJEC+mHtwK35MBz6HOJbEOHf4gEIcl8CM6dJLIJhWpp08V
bWgrpyXORmsVRF2vyxnzKv/suMSXNFldJ2zOpbdY45wu4SgL8aHofkq6Yuq8uXgmoY1yXMDQuhTX
zJ6dVzwwyYHbbSYoC/ogLLtkTb6SZaEbvnCEH4IEqR2JlV93sGktsUYWHUJrp63s+v1gRHfKqgx8
zilyIadhXu4I3IVPPktkPLvCgpUKYNHkNLjQrD3Jw6priWCRsy1WUWnPt6KqKW23xHqpDw/J7XOV
4EEx6TrfhMR7Yxuku+MkJ8nGIij8JA6amuhMqrBisuTZJnrGq8bG/+KB8Ede581lFc1DxU+wYpj8
1dI0i/bVyWCepxd6rSokaQs0rH/2IvGV0r0QtHbqr2TeegtztTkbvXONXfdegCxbudV0A5YCIqfo
WS/SZ4VV1XwR/rwdTD5POmA2yQAxP7T5lZ1afXp0Fe3JdjxmE1e9rUETabVlXRKOWfA7ICj5EJi1
rY/JXb7WaZgDyAkUQTtGSI4RZKuuTFbd82BvHJ6clp1P63igzYDMs9Hw9ZsGmI/mo0i0a5sIlvD6
c++6ZwVO1cNrXr3pHTe5X2OzUGRaOhb9U0QmuxyCSFGSZmnD0aLO62Q2c4A9CphYeQIR++QA0wBk
FCn2RHDDTDWNuDRwNXWJXm2llNuK7k22s519mTwd20RS771qgdGqka+cGPVqnqIXTwJYnVyysWVF
oFHZXFJJBa9kgiOCf0Xp3j6eaC1w4GkFhqA6icYJdlgVd+QEKFVxI6QJ6zXP4D4iBYzKIyexdbwl
UJ3Kd6/w9p7BoJHpBbattAgml3MGj6c58Eq4RKWlP7VGfi9Km0aJPq0eSr6C41SrkpS0eCMJqm2G
Cd2pn2x1zBrzpqrK385EvBm/dDmcyEYfARsGXurQpQeRq9oY+IO36ZzgdtVginWYmzZR6j9Vghi1
jNFeW4ZL2J46Zm76XgcSYitDoZ25JdsTw6PXVrPGV1tVd2nTbboC4F6IezFIK29eDSQBr4BeQASk
5DxLa4L247d4QUiqMsOBgAUPQg38ES7BvJGWDR/jvs/9r8niDJvkuthkY9OvSfbf9XBeeFS7B0NT
r2GCBtp2O8uAYZ9j55rF2eoNzHGYRnDyUuq3VxnXn6XdLxYZ3eQ5H7ZysyxtYjgnmIDaa2NSWxha
e+xPH0OLMgn8rXeKE+y6x8USM1u0KBVbkzZcY5a7seBw2ocFQblqTLBU5R/pkqpmKbXOk/K64A04
RextbNYyFh9+FOHLMd5mo9NPzjBcIonaVs03LXXOIuJhyE67ZXOle3jFFKsXv+Ript6kRKorijO9
ewHVHEeLrrSFLjh7S3FZ7NDYBqMMz2Nm11RSNceF9rCKBmB0cfMzHbxfKnefh8HZW6l1tSm7c0Ie
6VRXsch8NlmhTROb4uEWyvZ97MgONNFPZUQPY8yqoYqo7V0KU0bvQJbrvjWzO/zL2wlzZRIvzUzl
zh6drYjlhy6bx7Tp95UR8bbFmz52EJozngXI4MI8z3P8U/BWtCr7QWbuTtNbUCm7HA+zCUkqMtyD
pzn73hPnvqbipXX2g0UuDSETC+K7bbKmy7qz2TN8KgorTVaLadE728GDM5D0ipWj5ro715k/mim7
yYSYtZM2exQFzARJk23zBadHSpWNmZ0fR1qJ13rUwnrXB3AFSyen12tPbeIdpJkgPHQMqdkwht91
woOwA1wQRENZbfPYJfy6nDrRifU3R1Rvk8FVOi87Q6amS58bO/bR7G6gI6yiLsYkUzPRgncGBcXb
fEwKKjCi6N6jUCTQM6xDfdnc5VQa1CnQb9ndOhZwozLPnZ8de+AvmizmVRMhH1tj4HXJ9wjsGcml
fHeH4b6o+D9iGE+WIDKkJ6ecdxThZiovKJEeBn0K4uba6GxZOCW+AmIwV3Hn4BrQrqajXvPafJsn
tur20L4ZAm4R2K8Dp3yPYDGPH6Pn94tzh/cxv6OyrQeNNgJ2lBHlN722qVR6TaHPnprlo3Jwg1Hi
E2qbGMoeG7woRpx1rBetL+mN08bsWDG33SW1ejMA2eEe86+FFn+bjT5evWnmsqu9+LQg7GOrEpsw
bFlaNaqDIM+/ZnejWg8syH6yhZgvnZ+fYdbTgQ72YDUK95CXyXeaMwJQdXypq/CcJYpGDlgHS0OW
Vj311YwJLKp5Tzv0v71WzWQwdMz6Z0ZJjtrHQH36Dfwg5wU4mB6UXVOiK/CQGht/3HWVRQB7oE+U
MCw2mi77rDjOkMmOj/2Q0k0mhmHbaCkfWojqpheOeaiHTENdcnniNAsHCWceDJRabNy5wkTT4uTP
x+Q95mMkU5+JIJuNYlPGOodjGnxkk2wJlr+0LJC5XZ7p8swAaXHat6xC3839aAT0IdxwruNAILR1
EIoDTgwdg/KP+mFgpwGQ5Ugh9yHxMFDzksmC33XV1KX7uyokPEMW01p1FdDLbu4oYKhoIcEtey56
k5D4wrheR5yWuFoZ11QrtP0s3EUE6K37oZnuWXZ5PKPNYV242jvFBFXAm9Bc03D9QUEsnhGTfGud
tViyOXuvE3OsKQUEOjUMAU0/3wN4TSz8xwjnlsWDaNWPWBfsGu6lPzhH8r8B0g5x1ezBnuo1B86d
Fz4afvkIeJrWb5aVAZUabwQiy2OHlAAiMM0DNfo70SQXX+s+Mqf66cqbUQLMH310Les0i+E5q6Nt
NkYHqXCU09G6s/t8R//BNXeW2xZOu82aoNbSg1tbvzLKFAn2Ww8+BhSfowHRZPfPxrn/SPf/nyj6
/7Ia2P0qrz/kL/XP/cH/QtmfKKhNHuC/1/3PSdT9A8r013/zl+6v/4HsT2gAxV93lmzBn6q/+4fl
2WRQbQ8Bn1AW8Z//Ev2tP+j1MXX2AcRJPPqn/p/ob7EqoLKANJf91z/9T0KoBj/IP/Rdlg0sFmC5
eq7O1tjjr/q7vqtJeh+ycOFK+slrpkO2LaivonWi6euDLsoLEfivbKjvJh3aZLttpZctzpEC/+Hw
IEGErcepeTdGZK5kAIPXudfex18o0+E7KXXo+WaVHVWBQZIaxCeRvNrUxa4qmZ0Guh9XtjQfNAe+
RyHUrQzpy3Dc7N4eyWiLOnqOYDgCQmRdCavkJziXo9TLMAiL6em3ph+26efSs2qW4rFuS1zFwHcP
bgcyIZm5hwoNCKEnOFeVm0qG3mosi9cWozlFzjhekTA0gxooEDrPiXAO8fg6j52/Mkoz4Ki+6zIn
xrqlYyMbXW0jJ56rvs4Gd2wB8HZlDft04BzZZdvfL25/4CUFc37eAkddLCz2gyP9ZKNoxd6YlZOt
LQfzbzxLJu/Bm/fzYvOF+xs4xBEw7/EqcXPrUKVsKOyEA2TU2ysN542Y3evyG8FIrHiMGONBG2nV
RS7MNwPD0jELm/E6NN1Po+EF22paGtht3AYAcCvQzXayI80P+YCKd7CZOXrHBiOh/gYCXNsD7aSl
pq33Yy0qSsjw31eW+6bg6mBBqnYTMBYetg1lPubRtRvrUDTxDECfz27MzTuceRKPYfytUXU3aP0W
0x+H3A5Ms+UM4RN+9WlFLOGlxo7CkSJ+q3TvkLoM78zHV1Nvr8UECqCpv7IM869Uk7up3X45H/vM
aXY2Pik50l8whD9cVgOrPvGfbGngsXV67Edkk1akNqbnWnjsoNWMtjdGjCFQYOnRZodjR8tUJBhV
f18HDejhwNE14OZtl1yT2qHSd7kgYzNBb+VNThUunRTS9fmScFBqtMWtVJEnDx1aFWZE52Bn2OKH
mSEk7ylcNcupObQFsUaHOXDjj/GLNyxIKHkeM8M+4XoUt9/bnlgZmHK6km+byYYqWYeSohz1HSnj
7KZufd+mtbanoJY6I5dfjfqoz6Y0HsAkvv0eDnnW2Ou+co3d7yGnT1hyoe01B3pMcaAtH0ceGVhQ
W8xokDYtb1UZmaCxEFIz0InvyuPg27HSXoWVla/NKgnsmaAqdvIZZwqnXNfOATS7cqvrxUehpffT
zPu9sGFjx9PRl6zO4Rw/WDlVaUPujoEyuQgEBh8jBd1eqpMa+akqhxNvWT3F7o/ChZ9jqkdreEKJ
wTCOpYtj1ZMy2C1Fef2BZLMGcBz4DW6/AhvxOreb+zzq3A1FNSN+P3HXltRDcbizBj/IB/ubYSs8
miXaC9PZPunMgxG6lCAijlYNL8uWCsYr87d+5mpZvHByXhWV5K4atV+pqgkpo3R6/dLuIbtNNhjN
tlE84JIYIbt0BKU2Wv2kcuYXqBF4t5pWD2IrfDIZNH9/M8IYW6IICfPaMndF48h1V/+o8w4DQUVk
iezfpjfDZ6vSsr3AgbyJhnGTO3OLWZCSbkJwIydxzgZhBIvMVSHJGx1vSWkeWHk90niBJz76nMP5
YAPxA2OrXm0rPvmj9l1P4YYAAOoSv+CqnDqquDMPEcxMf6jC905Owm0ocHYTLZDkIOGtKR1JOUoS
nGsVpYqdNbOLq/hMer45YBi0Nk7PjL57zSLZTuCMs6BHnCQ3KTLWNFZu6WeeQ3TR+hRZQmpPHK22
WJO2dT53iD0aX1/0pZPRS3pxLz0G0HA8+U53rBbpqkGWtOFgytw6J5N8scHsGJN274Zyz454KfJY
2pOMNwq/f0G5PXcIT67LVTJ7LyJzFvhMXK2lNlwkLYhbmHZXRPWT38otTsODcFlWaBibqeDSX3Ua
SPBi5Cu9B/C5HER8CvPySn2g1L1QCryrXMKqFLHr5ruDUJpG1l0vy7vU9deGJu+V0HaWEMQE6CK2
Oj4D/yB9cRGE8EycrwnnV8IAJA+optI/yFljxcH4b41rDCtBRf6lM/rbknwpkp2nvtiXzavYvnkj
8ZjI+jJJuvmULqCgf5uAkDO8QCFtMn2Tb1PPXyihBx8ZXCOrUJmoE1LtmpHi+Lq+L+avMPr2lrBd
yCmZP8kR5r7IeUGVjfeUTmqXeO0tNPXXEge+lbRXgM77zg83rkZXY9HdskVRqtotLZhrPytPqY6A
wnSbm9ipUeGaxageCfJ62j7U0i+ATC+hhWVM706FpjgX2McG7F5bGK+V8DfO2F555gaZibuc8muV
DFtF2I2j7hZ/NbsVyN86l3HcHHpnus6de9SNOWhJVrpy2rW6CDTZfo1DdiuL7GC2yd7nSOxSf1gL
dRzleNSRZVjYT0o8+41xKrDH2S4TBHZ29xiqGyvpgxeRlmu1uzlxeetZZ9zquCb5QfViPEtJrHBq
bHI5c8ISq3xsfA9mcvFRWi3V703t8vhHi7RhcqCAOWuffjhqi7VXZ2CH6UxNSuRLaXf1bDkcS0fr
XEZ5tcdmT4+rfxFlg6G77PZh2j9mM1baCYMR++vJeoYiM9wRNPjO6NnZDF4TE9mg1HXCWE1cGK1f
kpQPaomKCUQ9X+NMnQMrj+J1HxkL/h3FnXaGxdrd+Ed7JLfZiTa+lU6cBV04Kgy2hBI7gJq0/PnM
KRKwWRi6T9wE8W522ekXHrGLxEXB9HosCkbvWltrxtdnpPlTCn6FwtTpJABFHo3UpveUi7alJXHb
yJ5XEVWjOEmNtRjjm6xaGt4RxihNxXNZ8KWnvbjzckz2ClLXRlWjw44JS30hxvabc1u7caw+/cxM
Ob2iz2JUU+RQehvLEnVldLL24AecRlIVitxY9vxJncbJNfKndRaiUFp99JooIoQDm4XVgBCH2jR7
eTD1GBgTPJuWJbFkp1xpECmqQ66Hn46hUS2J3WvSk3AzJA0Pg+hiVsMu0+HNCatBLbbFq2W32g5A
IIp4r5xNE5PXc7Pxze7rl3BY0M02WwhBsccqMVrvBL03WeNJdtd9DK83kuphQBkEcv6rMuWnGJD7
pCC5RY8SzACtTc6jYZ5QCHfVkM3bFpoVBG/2mPKSaw8mnGUAo0bIdi3Hrm53iw2M020J+5JLYGS/
/NL38aH0Km+X1djwBF1iQZ5GOzuC7JdM3WdUYQeYU3NmdQ8amuU1+9ZEfCtOrFQn+AIrW/dNqHKH
uH4T1QBGldYnFj2EDkgrw0YrWI57SRIx0LEiZn1MhSjoNwDGGgGlMTJ2euu/8K/SvQGV/mCO/J5G
yWXu8aDfWpBRVzg362PZRSl2bss7JPqSpFi6l7YjiaNEmvd+DU6rMwG4Z6Ijxzq0jxLW+LsHy3IN
nfMDpotzQPzAPrBUsZYu8fByYKMAqidHjDUxZLPoJl4kv6aqOmvIDefcqrONrhFSp2F4HZokTXQK
YEs5/bDC8st1qqvLJMH9xU0WhlTGkmZOTlZkkGWIaNlSXv6E/5TLrfS9rZOR2UgAWm4NFxRlWIU0
jKblmfK/8MNdCmv5sukJXkpszYlFqNVpxaFJJdpZNXLQoJllXxaFBzCByUDOBG5+Lw4FwtyFWvZd
aCro9bKbHvOUXpowZHzX2/6tFESnw7jbmC6luzhZsDLn9iZyWUUhS9S7OmMniapY85Smr3ckxcvy
dyL8uxT5CrVUgVppsulM9h6dsRBAqZ0OSk97lxlBiIidFPIUgRXdx6gJnA4ids0waWRYl1NaSWzr
I1xKhKnwgNFosxpj4oSjCXd2M0W9wZu8slg6kZmA0eWtxeKgSDTOdRmVYmvh5e9zxJSn1c1jZH5B
BKUCO7qz3XJF+Hkgc26DISvA6BN2sw3zsbdjtdamCDMk+yJ++xz3hoqbtdt5S2NETzEFa1vQbsZe
jN6mivk2acVF4kaM9bvwYQzHmzaiZtk5AHmVs0Nv8exSoDSvoXxNaxrMrDUPkfR5Wrqd66XlWfaD
vNTMaYehY6TsRbHGAcYavWO5tpRET+5k87Uhv5bC9QJj5HnjUP2CtYRZjQihRuux540/GgYGOnfy
MpjxN3fLV1uS7kwd+qnnXmMz7RGfc65qqa7OQkqsgWvm61ZqMOqIH/xf9s6jOXLlzNp/RTF7dCSQ
ABJYzELlDVk0TdfcINgkG957/Pp5snXvfC2FdDV3+4W0UCjUNMUqAPmac54To4XYwGX3AFgKuGM6
B5sPxt33S5af8kj4t6Sh+YQWeFwlgP1WdjPsoVqSUipoq+LpULVzA4mcDajsKyj5GQuGFoTSdZ55
oB4Zv598UCp2hIjMcbpHzyXyU+n7fITiObvAk3gGv8hSXXLpNZtycvoT+EcbhVNzZE0WrrMqXS6l
OcmNXfHQIB8D1KsX3lgDa6mgz3p2IAkbY8/T2hfnhandxZiwl5pOhjjWqA8jSDqYKvfhjIrOrkBt
CrtaT1F1jfXqKm41TQPhSsIsLysJYCQXe1hF5G+tEEnAZiTGeG7J0S4pIXudkN6F7dcK6886JUx9
i8rA2HUAVlmNxSvl9i+OzlmvQlew7BLvBHFGW8Z11sGs5HQwKtIGosIjvnqIP3rwNGmP2iYmP3Kd
B728mWcy3nl/fDg4gHVwCAWbgCh4jl02J3Fy7yWJ2kUWiX1O/i5pZDaA+XCupwWTA/NGgVLsTcPH
A9iheLBLAMZCZ9Aj8CVtoj0LnUwvzKD75uq0+jI0SL/qK3UyDI9ncTed+iZSN2FL/2VVZGWgsYpe
Sb7lvp3KDGeFDTPZ5PEze288dRsEBjwYUnJJVs0g7mw7+WqnzkY44zE1XDInAQmMY3UwNpS7tLIZ
K0YCEde9tEGyWgCyLYKaudA3jWLPO5aY8AedlNfKAgBAjIA7G0a15x5S68AjuAnnHzTNJlDciIQd
fjQ99T9JNvWLzRTl0EukoV0YEbmY4y0nJHVeQ1yjNl38PNknQ+MjD/CsozGob9I0Mn9LTK+8mmQB
8kMgX0gDxqQeY/2iRY6dm7dGqE5x+yNoynfdhwV1+FwUFZzM+mQ28q21qJV9Z6rWc0cPGwzRchQy
HEi4sU6WzYdRBkt8bQ5i/8so8J/oUf+B4WOBAfeFwp/Bwe8K6f2DfLILvFlQemCxRuamwuE9MRiY
1B/wP48QGDcVqdA/f+N/5rT/hh4opafF0f96TvvQfBYdg3bjr1lX/uWvH3H4+Ss78Lfv/21ma+nh
rCWZylqusPVs9jeptvgiiRy0BVJPAgY1Pu/3oa36InzHEgrtsYTN+otS23aY50oGtqj0hHRMRMt/
Qqnt2Jrp84smV5DP55n8LmU6mNcQA/79zJYYdZwTmJ1XQw/3tdEFRVlzMxlRdJbdeBcpB6+VW6cP
cPLbfZGw+E299NkgxMvpAdj41XPjzD9HI/OGXVF+mUGy3fht6dw3JkG2oNXd+6ZY3kYvdQ4meUmM
O72ncs7qiymCBc93NuBfJuJ+qcfhjqLhPYAFcxhK5DMZ6schwWlEIjo5FB7HvreA/gAMV5UyPpRj
eSeDBA967daPYew4R+gLpKGOYu1KSC0s6e+K6JJXTrSb0fCObM2lWfKY8t1tUE6vyQD/wgE0JkP0
BfUYy2OUstWSXf5EaCwBRCXzypKd6TawE3Pt1u6rzXB825O2semy+rrLYkIMHXEbT4wAS1fmmoz+
nhl+ed0Rx07NWOw7E0SIbO1iz+QY4jkIoO9ASt6r2HK+hrEctuCcyeswKaHqsfbPUgzWKQnwAosi
u4+xdrmIth958Vt/MOb3JUC9tgrQwN2YCyBiM2ZPj+uxI9k+ChBBedkho449MASLVtPCV/jlTddD
3U1hMtIOty/VbLik8+XDeYRRDoZwKbe1WMZzI+vyijoHT/04MV13DHy1iUJcFJi7wpGK2X7iIxAN
8pOqioch1e4SMZyRnNfUjCj5GYzLb1p3tkLARp1SaIB474mE3dNoshtj++oIdDZJUsMysuty0xaU
cLKY3KMZqq8xh+iF2QajwdzMTkjvYX3AZn0UpD6fFeKoPbqm/K7o5quQqe4qSAhRMlzcsHlP+yYz
9cNeSkJdufR3Iqk7xQYwMq9F18xffUrpER7dppsEpV8buD8QrSzbMNVjkkh8H7rJBVaP81H2iJSS
zvraBmfTNZJr3qtqM/x0lfu6u2cLcZaWqK5Jx3pEAIfkKFcw8lPkTWsvrXBEmqV/QjNFDRuZWLWi
tO/XIglpaCOyeczxuTI6Sol5Gdy3phu4BlXI+KqnLYkIguKaYJFzGqSVdCsFjcVZzPziQc09uiac
yiBFmoj1l0Ab2Nob0+0QKTZNd5Uq/92qc1DAfmmeXZSGgtCEPgL+OBLsEg3pQwK8xFyb6MY2EeyE
U5Atw2mY2+oSRIzDSU5OEfss2SEamiMnbXabt0wzQ8MtX3F3IZkJ2KjGVTB/uFlSnabOoctpiajr
EKT2ybLvcszNfWq6j5WfntO2XGDuL5Lka2oVbO3EbttJh7suRdcyJPNLUKB9YNdLKl/TVsUmG6cC
MovyVwpb4qlu0+6YUsTqDOrmpl3qNt7kETRATNwR75WyoccDyN72U0OmjsOiG60qr9nFTkcvBCc1
T5P8egim5UfPrfLQVr2BpCXMNSc+mr4Vo0XPNvrlNujBNfAhVfd2x4K2D0k6FKyUvk1RZx6mvrfY
C0/GqXKteluWzPTzsUhAFiRBdjLSYaAzrYLbyqofBQpROBiGjV0l7F0uZGIZKJKoXsmWnH+wpKg/
wjAVN92ksnolnCT4LtygunVSHPBXPuMmxssoIDX9w59ObhoxnKkwRKyI2MQaiFz9pgbl8MOvY0uD
UFCcI+pkUeZVy5r7PnH5q4rpKHtX3CY1+OfedNhUJIq0w67VQ0g7YEO2AVUM/gT5ZobmP2ta0CGJ
9xyRoLKKK4t0vbhmC5bSB5BLOMf3EUbtk0A6NK4k05CbUYZq7UWaRjUspYu9zKurVVumB9OKkPMm
LdrhJQLfElTs/cFcYHgA2H2TGyZFozUq7bpND0IV4sSTS2GrSbKNAK/UtF2HBIfsWmaSV32dB58u
opE19uoJPTCcVmztAs20YYXdySpgjEeln76hUQ42Xpkxd+jjSNiMDtndC4sdg+XjUbIo2bDx11+T
NN6MVhLs20qF+5bpIUitoDTJH5l4V0OJPXH0F2ZwECbfwa7Oe9km5kuQ8gDFrwPa0PeLCJ99aBWY
eCY0BUXWRwfyOe2XtscvyZMXhKkIoq3KOlQ3JHrX+Pzn9psZZ+aTctAeOuB0yLQIyD7BN2wrJD0U
+pV9TGwrfII7gjLajskehVHAs4WHAur5dcusHps77uFCFCVaxPleWYSnk7qRMQK1Rex+Ommy9zhq
OBFN7yGGW3DuZwgBeBnvaI6vk8Da2qkYLmhnZ+I7e1vv3/AmKlJx1pMkq4xhIjCHfkbo2PTN3WTN
5kb0MXQQJaJXkODeriVLlaaPabKYyNaOPbqqrJrAdWYMryerGJ+I1MxueVffDHMObnC/m19pVbN7
1eiYqGGRYBCDtN0ZrCA3/HWcaPSPIemiSTVwzMZkc8msgyXCI+CqKV3QB7TTo6yiHV754Vws03d7
RjZWBgmMGINWNGb2rZ+pu3TG6x6by3asOGURChYU+zVxky3NlJaMD0t8hVaXJA+yFE+lNU870Thw
KS2yAG08Stu8c2rkgYySrc7z7tooPwzz0F8FLhP8Co0mbIXXoHQ/zC56XXCK2jPXtDlHzZPd+9ad
Pbv3OVjb90gwhAzsziBLIMyuezXsGHclK3Qd4bXr+vnXxQnjExK5Hn1L7R/aFqqqnJuLI812Bx56
3gz+W0LU5qFaFFtPZ6w2Rei9EAOQHNJevGUa/27C5ssRn1UeOql4Cb4aBkdokubD0UkMcZMrSYbM
aKBPJ0jsunI5a5bA22eN38Ixs17bYI7vbIGDz+Fbn9v5Kphi622Gg7JhFFEwV57s09J597i7bqci
s4gqrYDV/ac1oaXo5n/Tmjg+qop/3Zj89TuxGUv5azPy8zt+a0XsL4rQLDiYGPAs+ov/bUXkF6aV
punzf7ugjrXn7PdexCLti2GCkpI1PjTiXwQkJr0IRlLPBqENylL8qV7EFVof8ksvggtN4ELl90Nh
osVR2lb6C/V5hDRWGgonYtDZ2KPc8n5J1Nnu8mNYdfattyT+LkbFtB+NaoRD0UxHRX2NZouR1yqX
iUm6MUJAxjE6hirsDtJcevoLZntmggcB7xuYQMIr1iQPfY8kk2XE6lh0yDHaeUlZbAKOlK1nNoC8
/KTej1p35zmQpokS+NaWrA28hVxULwOig1ia9I+UgNhkTbQgeTTSCDAJuJegn47Jwrey5v+I47G6
ZGa4X4o2PqJY9nYLq6BT17ToU0rr3kQ9sFehI46K6f7GUG2zX1LieO1gTDZGeQdV+WgtGMimkL1N
tpBVFaeMouNF/1fVXaPBXDU2TF8W74ZyNtJ+rtuCQj9vzuRZ7ST1zlA590HAIdHxFq57x7ylFVtZ
U2htkprHcWW3w95A5LG1KhIoKC0fosoTx8kDXyOrnQCPlmAhm7yhXFsGCdEL6Qt6ZhqShyleO2At
HLvMmxyrx73OSdSZdbgNWe+gAPTWoP1IkW0dgEWB26+tfL4bTeb20bTMW69io8yAw8G9HlVPadRD
NtTc1k5EH7PtvjaJj/oUt8o6gkKqcfZdDn4vXbYQeB4cWYHQYdNGbhbIM/YeX/ulTTfBMJ/JkClX
MRvBVZGPkuLO1kHilafzK+qbkPEOzascps1oTN9mMqmPY9AwFhKA8upo+WiLENuGY3xizv+U7Hzn
khmM11pcN2q4jSpCShmgOntkSclOuFa3jzLxbE1WenKa/MdSOiUhsCMZbQhtt4WTPFSed9UY4Xvk
xD8sDxWgVbx0bneJ7fjgzs6JagRzgXAumSMIdYsvGC9v+7GGoOJOYi2aiB0SXzEFH3yaxtrwkYgk
gHqehGqMrVeoE5NSn1fppPXeRKZxRYhW9xk783CP4NO7VGWy7CQMslUTI3DNh+QxZ2e+T1neoGX0
SVftXD7BsW2PyAWxyGRnwcbxgGtprbUABO3Z8SmU0StmzBguoNceB3Ja3Ga4NJV3Gbw630yl+5ah
7bqQOqn2CFMyH8Ek8WerNHc9llBmelFpeEl7bodKXpk9gnp8U6u+x7K4gilq3kRuGzEjVNbJHMX3
DP36YV5m9V6OCECsoYCSYzTZLUJaXuViV2HIR8f5B9goPpX8OeuGD/fJd4y31EgF5zpyBrwcyY45
Qr2PLZxUWujbjEwbyDsE/WBMZNAmsj+KJP3RWYTEV86ydbmEDihWHtrIa7FxdaSOmNNNDY8aFiU1
52wX3+hlmz2BqVsrPuX2fBCL8Q0RGDuJRRC+5IJtaXClonet42PdtyXgY/edsYF2RXdde98Nfr6l
zI8ulkDQ7k6+sUfMcz320Q3rnrtW8TLxx6H/jxZCtgno2ZFNZN2GEn9giLNjYxWKELzO+FaW1Hyl
SQs58jLKhkAjIYkP4zbDzgVwDMg2K8eUhpsnmnaphWzYgqG/eGQhXvyIenM2SmfDidPjOgH2ZE18
65A3PxIZdhuyRYvdYGOTaBP5Evgja8lsKHe9MVSnRuYIHXBd7xD63vpmtWky+ew1I7nmg9wxf70W
Hsgw3CX5rhxI+O1sRfHSj9Z2lH19CAbzmcUFlNLY2S2x0I++MNvDOL8XaVptl67+Sp01MUqgrh9N
zIsTez8sk6lYKasGmzOVnxEghZWEv3UEiAPmuBq7TZ5gjo0IzQIOVp4FGukdufbf6hjvYQQJgNn5
8uEt46M1OxmzAabjLSC5TeA36uBFWFdGwSuH47r2I+S4tSHvbIdlSWn7/Z4pUb2bbcBxbW1iQSqZ
ISH2u0/tsbuhzYKaY4v0rnCIxKor58Hr7DMRa3xKcXDKMJhCxr0ZvX0k2U7aMVdft3xOAf1M7hXn
uMbxtRBcSFHYPRtYi9ZjXY2fZZPAj+tK4oxU8d0MPFKE6J/YGLmL/dgYozzOI6Q+wIBZu+68wST5
CgwTIb8sfbtUcgn5xTtpje6za4ALBnamSDCzW27jpTiYhvtNZNz3bCAeSAhHgjahLIhaAK7VTJjN
ZFFXWwt1pdVULmIreVQFW8oODA8k1CnU3L5TVYe3qGySUwPzt3eQwANZuY2cVEENBEMXzaM6tCRw
rPnoddY2xb9dxz17+HXT5Dw5PGRFM5vptmzqr7lNTTtHHGu5nyzXoTmd0tFNd2wWk4NtYexs/Sq6
w1btHVuFSZd45RvXMCdybev6wHhoQLbBtvbnVRinzTWNZ3twY8yDplvn91PqvviSpaLDdogrjYGI
0U2PVt9tA0svXf92hXisR1N/vsxB/pTG9j0vLtstvXWPSxIyRG9cpiVfRd0UHxakZccEGQXUmPy5
TRG6NmY9bxJmbC+8lIGHs50+mcSjHzE169Jeblo7ePN9jukASR0GnYwsSGiTG9dfkCx0I61QG5YP
PWRGbI4o/UByNhuZ+/ikw+V+BHjAGK4jFVz1OeJJPUXq0+7KDMUrnuFhJ7yQOG52l8jBRu3mQtvC
2XsfDZzaiY08Iy0B2rHhfI6K+IolGJVEVqbYuV3jfjbj/oauAf+fR+gxnOEw4WpgYaQhM+O6a/LX
ROEXK90MwWmaP+QB94Eppn6PWjJi7JreKXjwJenN4WeZF1eLXuVhxVu0zdID4DxMPJyiEJu/SkIT
c+Rs7ZMgfXJaumtGnrSLzlCeY8ZMUITGXrtip6vRIg7W0xA9rxEC3GhBm22iVFzaQdNGWmyJ3RBv
lsj3Lh5me7KaENE5wNHhOwNCHPvgjUTwEv0GK+2lj5gwuHK4LdEvbeToR4c05yDC7LcOpyrHrwGm
M5PWS4aGGYFU9tCleO9Mi/tkTstvZFst+5Dh4gXYodwbCT+wEs5rjAOe9VtTbpOCIqwTmAJ4nLGs
9V3utSwln8rqvk9+y3H7n17q/9RLOTYd0L9uptZv2dv3f5Djs43he35rp9QXSzgOWBZpspJTzv9b
7bClkYK9jbRos2yHZdLv7ZT4YtqW4wPv8Yiokhbf8zuER30BmIpuXtBtCcKh7D+12jH16ubXdsoS
Fn4AW9mO9CDY/MTb/NJO0SfIznKZT3eTE73jEUWy0sykw2QlFv1oCr+TU8ygAEPWfeMlFrce2wB3
kPFzGyTvkY4v7aA5nJc0qI9EXwQXOxzlc20XObPQujmJmWzfWPc/48R4nqlK0m8iXFboW7SsKUmV
+b0xx3rPRvTcNuF8rSLh1duoKuJoZ8neu8gMMYAL0vbFYxn8PKI+TnZ2LhHmz5LhMVmUo6P31clH
6FTjVVY51oBep1tuLRzsLFiMuIb+GasrVsqk5biFeJv6OmTzM6krhI/yks6tj7EYor3fssyemKcd
Frq6PZZT8Nt+HO+E6qgXltmBqYo6jxAIqCWeYqgOCxazjl3JOz837S1n0JtjtwK2po+eSzXDdKoq
5al9EkVOsc2Iotwkc2CggVvG7DMKjO6mQFN3yDB77uYiGLeezIB6IxOZpxA00EAK3CBzHhJxWIF3
cBlBUaVuKqy0Kzczwc0ShQA45Jor53VckP8Dor0vCvlC+mR6UBWq/BY91EWV5DEv0XxxHQ6oocsA
DDVX/JKBpmCG2pyZzbby8kFbz5l7AtIAhBI9CAMJhDlW8qaeAQiE+COvsN4PbCHaYNOarCjw6F/g
Cr4ilkCFMHXLSlVELOQlWt0Ym9Q2a8by0Rqh7JhkjgG6zZyJqFxL3kyCn1SORA6GC58G6UHmrrGk
uRuCcTjGnZRgE0A1rDPX8TcwW9ANfoggSz6XmnMrmzxxBz6gOgJ2BZ2/xKX5FqIiuuYQCQ9T1MjD
4lfyYLKNOJsUOE8NSL1nRBSEB3fEpWKPcNzPZIo1hNcdylNOuOWhhgjNbwjty6JEcE6cDrGzk/Fz
gEo+1LzFm7JARrNuF51ZKXsqzF3pueYuD7hsBJieC4bG8BCqiYYU02VQlIgLY6puKszuWNYK+kSW
nCFAOLe20ZlfU/uBGptfpAofaB6/8+tIpC+O6oSU5VXYcoqvPR/va+WioMt6VNgjOOJVPwXo8BAd
NAGTSD7nzRyUO1+MZ1iw724agopwkPwWIWrCcXgrxbxl/4lGWMb3/qAJm9F1BLEOs6D9SjDbvjdG
dJ0SOVchkwdo2OYt97RzO/TWfKyN1KY3Gi6jQEljlcig5pJyx+s9jska3EKt9Wk1td1ZtCVAymSB
PWkY7EetrN6x54RoiLR3O0b013GLdAyywAh+ohgB4M9wWc25u8GgjohsaNWhmRqP0DqMoouNsspy
yxeWddO2r5nDozJVO+jWLRIrVQMRQNjYSuG9zEbz3SujDpMLTwGiyq2tU7JP6l3uacykGXTUODwP
XUrq54Cv3KuglyCOfSoHB/kxRUqukNXktfVcggCjXCmntxSfwVrkbNOCxC9O1mJi/2YvLEu/PfWW
S4EYDPFeemVNuVkwnk7M5iswE2YblTD3SVIKnJaB2iILwNeckR3b+2IiHo/Ztmeo8eYnH2EED90j
22O5SF1EENw5Yky9C0Z1m7bFe5QCuYJSzr7JQaA+Nuhqy7ggr6Nk92o17kOdJB+SqTp2em73KR43
nR+oW+L0MEONxoNNDfQoGqr8Pq9cMNSQItoBO1SYUgGaGd4XOSjnPLdgL0Kbn58PkGRQhWPeZBuM
vvYR6R89Yu/DH2tfGOcWB0bY93HMsCV1ww87QhWkEHzNE9dfnTTFV9PqiutGGilWFuA3pFEH52i0
QRo0bvxcuFhl7cnFaIAIeBUWAQvyYehgRMQsZkbQiRYYzQnZ4qaS5r3MTJsQesvcenjkm5VfW+Vj
0iQRT7s9un9oVEb6ZPhsKcssaG7CDvlQ533H5uOSQ4shXgd1kl/rf45eFR5U1NBELq4Nm4jGPLVL
5wEIRn4oAsfcVYUM1k5r9UeWPMY6NLFpYCNv1NXIyvY6tuz2XFQ+NLvA7ueDJIB2XCfFgsd5gG2b
hQ6DdDNiC+pV8QMa8+FJ5XZJA1azL2nYkz+jwS+RhJXqG42dcc4Xq7+iCpz3lYHEnJdIWloRvhpD
alwjr0CykPLr51KSQVOa3j0Dwnyry4d1ZpkPrRX+8A3TfGvZU9EFe+2zRPb1HY0DouW2D2LCg3oH
v6gZR+4aM9hABgtxBTXmuyoIsYoVfSnWii3onWmVPPjnkncptJyt0uOQhpX5xkcksMrHUW7oNXlc
a6c6sw2wmK3PxoFiH2aRgm0Zuotz5XaNS4EOs8Ify30vU3XtF8xYMGJnV1qMe5kC1z7FKJhNdlQo
LKLujteTbXmwZmgUZXhSAd6nIudBO9f9cMxm/le7xDwqa5tnbk/KOh/lmD+2Mea4Uo32vneTlmvJ
owjxVeoehDsvmFwDloUuQDgTF8/gVPkOGf0mqqNukzbp2VCLOpeOcq9kvzT22hGDuesRVu6gqWLj
KewjjYNc+2FW7NNqHLbQ0hkA2sJ/4knJBVmQDk5nyMU7pr7xAr5cr3mmS9VQ2rcZDyLMI2+xHezz
JvvmjFBSe9+hUZ+48qPRlDfQFDv0rjiUC4vjhWmpNiy7w7ENyS/w6ym4b2wzKLGMLeqB6SJoeCKU
Nn1rj7cG0o6dTQAwzuQc4nPOVfyf/uD/0h9wn7CC+Nf9weqtjclIfuv+Ljj2b9/1W4fgfmHfgvTL
Mh0X/ZfNXuU38ZfzRUqQkj7mXJy5iqbi9w7B/GLyHcS5CuUgzZLYbH/vEHx2Mdr+a2qLlEsP8Wc6
BMJo/6FDYNfiSvoXXynswwi5/37h4tkBC5HB56nbQdVR+lwSsLHvO31WxUIGe15ppy99uPL+IA62
Pt0mfc4F+sRL9NmXTECRlT4P6TbaQxNk3Qm1vDwyj3729fmZVtjwEn2mtmp5K34esxkHLrOIeOPr
M5ilyUHFzpOvT2erNwjs1ic2pSbExzFjuUNq2C5jxLRWGbcyEnNc+kPVHeul/+5Nsf9Sjyq/BulQ
71xdJzRVqUCj1Nx0dTFtg6J54WGGKVJ53Fa61sg7QUHcg14xBJXI3NnudqxRsjBdBlSmK5YRSg3G
FqoYL2/BGerKBmwWXGxd7aTNEDEgyybwxFQxbQvrGUG5d3EZWuH65VwfdPUUUUYhOQ0OogkCqIZM
R5+LxgGN4TOzPzmxfeMtoTgGTmezi6FqdifJyHHunfS+6S0maoI/7Fo1LpID9mbl85y57RrPzNFP
zFUXNEDKmMRVMKmK25Ana9vYZ7cevooYDM8gW0oYeJp57QB18+/npTwWCf0aw+8nEin3Q000DTYm
DjrjIe8lWbeBGpkA8rBDPwg4zkxPLAleLC3CL4u4WwUT1eBPeBa5Dx5A53FPRCqRYHwzADNnzQy+
/O6144vLpNzruGQi2zWAMWiaURyMaJAwPtjAbdnDD869G4DyIw7vufOCs+whdzeSvdBkW3cAxe9b
mT142rYDnJDUqyBKddSMd4DgRxcmi31LKY470QKnHRYfSxKTSC5gzfkFM5Ra0HxA60w2AMTDTU2q
AmI3ezM7CPDJDV/bFkLFvrkGplOt6o7PPg1Jx/MdhS/FuaUd3NEPeGcAIad+ytwtKpJ3ryz2P2GP
Y6E+SD85WnN/gOB1jmf5iX/xm1zskx6nsyDPznNJ0I43QtKa7WVvtMubdu+sFp1vsLBqDxPrGlH/
aeR8hI9fbEQCrqwR5b1QGBxsQJTE2/cr12q+o0zlqDVJmUrdb2NSvPlR9kqc8FUZ+U9eML6hZ7Sv
aSlwiKUoNbXo3krzVdxhsXJb81mI+NPzqitTAdTx02znhTkRP/hW2ocYpedVWDPYSgFjBTNqdaIK
5q1dWXIvkoqUqT5W9BkQIbG+srXgB3P90oTkPsFmwcLSUYij1Kil2EY8Hyv3dh59CHop7hhbGMvZ
8yLyGBviJTSezgUpdhsX3rwRdqW1ZYvKNAflLTfwB9VT9OF5BMbMRohobCLmtVSQNJHurGegxsfI
6tHL28EjAYT2yqwSnHkgQyNGjQrjka8654cUuEAbxxZsMQP/jixEsJq9RQXYtS0MeirD3GazqjJk
LQv2zXQhQKoNyHH3LJ5FdQwLrnbYb7ZZT51VW3svYF07YeoHnLib5XDlzwskEDoLagR0j2HKA2fG
uXUmuQRtX00gDpXu4+yitAcsgi7GYKZYZ+YzYhz8+Zlz1ff91qqJOqqaxjlGPoK90YQ4B5lDusvD
hHMZ16O3gVXALHtBlhTf1hk9M0bgYl2OQFkrRSlSWcZDmbrPqEb2DGhu2tS7OCLfiqDfeSP+TrJu
msL/ZtG8ok9N7LU3h989VX8jWdfddjlL2MXwtsbQV5hbglfpF7h27PMgeeCahr0ZzCXdQ+oE5Yx7
d2vnOTaEuK6ZpfbEe9HzRDsHmetNknZgkAZWVnlr0UvYjXzxIvvahj5H65lufLNFE6TxkIsGRZYV
yW2MlllJ9ml57+M+W7fhslzSqUaLYwWtDegX+VjXkSwyMQ7gXQj9zQDcIdeoSsiWVKwVuYo9s9ih
vVVFzS6QVnPlac5lq4mXM+hLYRIKoVmYkaZi1rPzVAF+2zSamDmCzozpr0ESaeGg5moGVfgx+/RH
fQd53dT0zUFzOF03+8ZqdziELeEnlc2mpo1YuAHM2g2APKUmegq5MElR4zUrZvCt9XzPo/5+0hxQ
sLdfI4e8kzlwHkhsvJmTcZuUbYs0EIqo1TkPiW2fAFe1e9hOxA1p5ijVxbnTFNIBHKlRzM+RAZ/U
yxFba2LpksAu9YCY9ppmGgfDRWm+aapJp1gfX4FmVESENNmRT3NNiIB6TFBoHJRmpWaamjoH9rTC
QRRjjAvfFs1WzTRltavgrToLj2trBK6kWaxkVRvAXas9FAWHpiP8cAHmgrnjLU+AuRaa6upl7Qsb
U3yykrNj0fRXT9OPOoCwSzS+Ck2IZfYywfm3d0vhkrfAUwhBA9Lj/C42PSj21YpuNtkMGjsrNYCW
gcxnrJG0qNGfQhi1Q+PcLRpaK538RsbEYbQlcRuNRtt2MG6Nnj3CorG3Dvxbw5jIpopRQTSwcbXA
wdGw3Fb61yb0XEdjdO0B82WWLfmmgLFba9hurVzmQvB3PTi8AzxeuruvzJKiQ6JRvbXICZMIwPcy
OkXhCNF30GhfX0N+0xwfmanBvwkE4EijgFuBriBTGg+s0HkYLiwRLPlwqdMGqJ8GChcaLRzPzgNw
FR7AGjusXN5VMEwDMhRrl4f6cHBhLAAVAsrGeYGah6bYCkZMZtMeASyqSQw9nmJVXGj0sc0WfeV6
M3FaS3kVaUCyS2rfCdoFVwkux4UFF9vMFJTeyVXtLtKYZSAIEh4ItmU884RrWqJ7SJryGbHXO+Zl
7pbQ2UACm5BUQifKh72Q476r+chC8n8My7oPYutKiuStHMTz4mM3AkKwGX10K1kHnLdsngoyqpu0
e5hS55WtSHsiQCVG78vuLC6+jz5C4arhRWbz2oy7agPg+qFdvpLsWs1jsackuJZedOrr+jEb0R10
GAh34QCxO9dDCclmBjoXX+VmkmhMPbwo4vHRZoLBDYlsJ1tI02XSobD0HAJmHwkzEMRv/Sq3HtFE
L2tfJXLLvtvdGpLRyaSHKI2Tuucp1R7iIQdSprQLnakLD1TmL4sexdiuPT66VFoQM3hS6IFNr0c3
DCHarc00J+5CwCvuA/2ER6PHwAddLMm5egjUAJLfhHowlDAh8pkUhXpkBPL3HOshUqfHSVos8P9X
C/ibpWlDL7b92drd9Z/NfP+Jy7trfzfI6H+9ZUDWPSCz0Vq7P/tFf/yD/qI9Qf9WwPfPGFA/X9TP
F/NHPyN748f3H5///V+2/cWW9JlKEtfw8z//9ZesLMLf/tn74tueFHCgfv2Q/+iv/+M/7G9v4x9/
zR+98L+9L8eP//4vwiAcoir+rqX+03+8/MJCzXE9FIv/5I83dftMK4vi6n//md/3ywXyry6BP/4D
//Sb8F72BUaS+0+AwsWvgkxTb+r+L2/BP/yEXz5/+cWxHOd/mDuX3rZhGI5/laKXnSpYlu3YhxYo
sA07tMCw191LjM1AHkPSHrpPvx8t25WcB5IJ2KRDgdYpZTEkRVF/kjl4RRLBGIQInO9fp0oagADK
lB8MHv8XFtQLqtG9bXdP23b+5LEgob/BeUyY0HCYkMEEuklkaTp+0S4TtKKbSUIqkp3o3wvA5M1f
tQCkbUIe3jkiMKHhrJ4b5hQLkJBX1A0iS87qKzUrgNKCpbVPBeoblwjQ2EKgxKFMAO6GJmgpcMeA
qw4TZkryOGf8sE97psckCWzhwZKgFSWdcOw06OlueEzAGIBrAp6t7UQRrR6AQmFNEwUdQfWMO9Ql
W6FRJsvJhJVY6oHVG4FbgLIAcjE8jksPKoolmiRUE8xM5QSR6YIBJUcFdKY06gF4Pzb9N1llQlct
ydDEx2c5xLrBxuouXqsyAwIDAMcagOj2QQA6kg8eagQTcilSUrktEzD1DhMAFbFBpjgdsRrBA9cs
F/uEiUICxCvsHSJ/I9CFAiyaGcxkbGqgNSiwUAko8PdIzzElV0MyfAnQJPdQgaDEOMS2ehJvrWMS
sAEkXLElOa3rOFg4co/lA/yGXsj9WVwm32RZylVcmNanCtxngYfrO35s9xl3h1zLRGfxU7yQaVWN
v1B0gA3GFOVhi1+oQlfU6co5/MqwxjUinwcbFf7NpylBJ5yacY2u3BtFqKuqTNkfDOIT/wPVVS6W
g0Jl1MAGVjmx9FpR5LqsjPw9Lq23yOEgpadNJ0c+USNUXMZk8QW+8Ixr/vz1RBwXD8TZrarg/Y4q
6GXOiWY48PhuH0wic01jAyyTpM9kXGwg62kPeX6xBpB8W1Ixi3O0XSZ67poBoiOU9THgGc5f/Rl2
cgymkoS0XLyTiGfb7A4FUo99YAiz7T/vY4gSKJQYmfdBSYu2c9s4ivx+50VHuhCf83AI+XXz9P/e
L3B/am+uYVXDHz+0zbbezn++dA9e+teUpgO31zbhunWDW52Jf32R22vvNR3rf4ruSWzR8TjzaF5O
0T6R1xBM+Wjf4kDKNKVdtvXNp82q/rGuXXbjAUksMZTh77fUoG1vvjXr5ndbX9EMj/kGslYkO089
dJ4HovjPK4+wDQIFEz7eOyKQ9w+b1fd6u3jxXtrGMENf+lH0qtm5lPuoUCjlj22zWG3WXti5P26H
kr7/NZWN3rUNJfzleTev1x6f+xuTYMrnFawLFJSvq2m6VH/UCX190conr6pFHz4KJfwICGPXuOLX
782hhL/Vy2VztXhzv9n58NA+7h1K/3M7b5eepIyBxGDS6Ho7aT4/Om6niR/aX8e7t/1dd7hTO/Rv
vkshn5gvm3p79wcAAP//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latin typeface="Barlow Condensed" panose="00000506000000000000" pitchFamily="2" charset="0"/>
              <a:ea typeface="Barlow Condensed" panose="00000506000000000000" pitchFamily="2" charset="0"/>
              <a:cs typeface="Barlow Condensed" panose="00000506000000000000" pitchFamily="2" charset="0"/>
            </a:defRPr>
          </a:pPr>
          <a:endParaRPr lang="it-IT" sz="11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Barlow Condensed" panose="00000506000000000000" pitchFamily="2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anagrafe.miur.it/php5/home.php?&amp;anni=2017-18&amp;categorie=residenza&amp;status=immatricolati&amp;tipo_corso=TC&amp;&amp;order_by=f" TargetMode="External"/><Relationship Id="rId3" Type="http://schemas.openxmlformats.org/officeDocument/2006/relationships/image" Target="../media/image1.gif"/><Relationship Id="rId7" Type="http://schemas.openxmlformats.org/officeDocument/2006/relationships/hyperlink" Target="http://anagrafe.miur.it/php5/home.php?&amp;anni=2017-18&amp;categorie=residenza&amp;status=immatricolati&amp;tipo_corso=TC&amp;&amp;order_by=m" TargetMode="External"/><Relationship Id="rId2" Type="http://schemas.openxmlformats.org/officeDocument/2006/relationships/hyperlink" Target="http://anagrafe.miur.it/php5/home.php?&amp;anni=2016-17&amp;categorie=residenza&amp;status=immatricolati&amp;tipo_corso=TC&amp;&amp;order_by=i" TargetMode="External"/><Relationship Id="rId1" Type="http://schemas.openxmlformats.org/officeDocument/2006/relationships/chart" Target="../charts/chart4.xml"/><Relationship Id="rId6" Type="http://schemas.openxmlformats.org/officeDocument/2006/relationships/hyperlink" Target="http://anagrafe.miur.it/php5/home.php?&amp;anni=2017-18&amp;categorie=residenza&amp;status=immatricolati&amp;tipo_corso=TC&amp;&amp;order_by=i" TargetMode="External"/><Relationship Id="rId5" Type="http://schemas.openxmlformats.org/officeDocument/2006/relationships/hyperlink" Target="http://anagrafe.miur.it/php5/home.php?&amp;anni=2016-17&amp;categorie=residenza&amp;status=immatricolati&amp;tipo_corso=TC&amp;&amp;order_by=f" TargetMode="External"/><Relationship Id="rId4" Type="http://schemas.openxmlformats.org/officeDocument/2006/relationships/hyperlink" Target="http://anagrafe.miur.it/php5/home.php?&amp;anni=2016-17&amp;categorie=residenza&amp;status=immatricolati&amp;tipo_corso=TC&amp;&amp;order_by=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133668</xdr:colOff>
      <xdr:row>1</xdr:row>
      <xdr:rowOff>133712</xdr:rowOff>
    </xdr:from>
    <xdr:to>
      <xdr:col>7</xdr:col>
      <xdr:colOff>692696</xdr:colOff>
      <xdr:row>22</xdr:row>
      <xdr:rowOff>124429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09AB84-5B99-4D14-B053-FBAEE14CA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1</xdr:row>
      <xdr:rowOff>28574</xdr:rowOff>
    </xdr:from>
    <xdr:to>
      <xdr:col>5</xdr:col>
      <xdr:colOff>333374</xdr:colOff>
      <xdr:row>16</xdr:row>
      <xdr:rowOff>152399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566189</xdr:colOff>
      <xdr:row>18</xdr:row>
      <xdr:rowOff>72736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E747E3-BD36-48D5-AFA7-BEFF6D106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53520</xdr:colOff>
      <xdr:row>2</xdr:row>
      <xdr:rowOff>53221</xdr:rowOff>
    </xdr:from>
    <xdr:to>
      <xdr:col>11</xdr:col>
      <xdr:colOff>340914</xdr:colOff>
      <xdr:row>24</xdr:row>
      <xdr:rowOff>64106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516134-2C79-4DA9-B1BD-DD4E083FF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41412</xdr:colOff>
      <xdr:row>1</xdr:row>
      <xdr:rowOff>64914</xdr:rowOff>
    </xdr:from>
    <xdr:to>
      <xdr:col>11</xdr:col>
      <xdr:colOff>480392</xdr:colOff>
      <xdr:row>23</xdr:row>
      <xdr:rowOff>43483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41CFFF6-7EFA-4BA6-B7B6-F9D8B4A94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69397</xdr:colOff>
      <xdr:row>1</xdr:row>
      <xdr:rowOff>169818</xdr:rowOff>
    </xdr:from>
    <xdr:to>
      <xdr:col>17</xdr:col>
      <xdr:colOff>190500</xdr:colOff>
      <xdr:row>23</xdr:row>
      <xdr:rowOff>161926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846D89D-5518-499F-B80B-7A4BEC63E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</xdr:colOff>
      <xdr:row>1</xdr:row>
      <xdr:rowOff>144356</xdr:rowOff>
    </xdr:from>
    <xdr:to>
      <xdr:col>12</xdr:col>
      <xdr:colOff>289983</xdr:colOff>
      <xdr:row>25</xdr:row>
      <xdr:rowOff>62441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8E789A7C-E93A-4D1A-B88C-8ECB4C1C9D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91890" y="353906"/>
              <a:ext cx="3913293" cy="48710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0</xdr:col>
      <xdr:colOff>67733</xdr:colOff>
      <xdr:row>1</xdr:row>
      <xdr:rowOff>100330</xdr:rowOff>
    </xdr:from>
    <xdr:to>
      <xdr:col>5</xdr:col>
      <xdr:colOff>520699</xdr:colOff>
      <xdr:row>26</xdr:row>
      <xdr:rowOff>144568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228597FF-D860-4791-B1D0-3DEB83FB28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33" y="309880"/>
              <a:ext cx="3500966" cy="51877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</xdr:colOff>
      <xdr:row>1</xdr:row>
      <xdr:rowOff>95250</xdr:rowOff>
    </xdr:from>
    <xdr:to>
      <xdr:col>12</xdr:col>
      <xdr:colOff>266700</xdr:colOff>
      <xdr:row>22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A8BBC3-1352-4860-B2BC-BC5FE6B1E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92161</xdr:colOff>
      <xdr:row>1</xdr:row>
      <xdr:rowOff>51473</xdr:rowOff>
    </xdr:from>
    <xdr:to>
      <xdr:col>14</xdr:col>
      <xdr:colOff>499851</xdr:colOff>
      <xdr:row>32</xdr:row>
      <xdr:rowOff>50134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81F9F-4C43-44D1-9CB3-AD510ECE9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519278</xdr:colOff>
      <xdr:row>2</xdr:row>
      <xdr:rowOff>88780</xdr:rowOff>
    </xdr:from>
    <xdr:to>
      <xdr:col>10</xdr:col>
      <xdr:colOff>505460</xdr:colOff>
      <xdr:row>26</xdr:row>
      <xdr:rowOff>126682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B494697-8F07-48ED-BFBC-3521E0867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66240</xdr:colOff>
      <xdr:row>81</xdr:row>
      <xdr:rowOff>66240</xdr:rowOff>
    </xdr:to>
    <xdr:pic>
      <xdr:nvPicPr>
        <xdr:cNvPr id="3" name="Picture 1" descr="Ordina p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183D3B-341F-4878-BCCD-2E6B4DD3C7BA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77368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66240</xdr:colOff>
      <xdr:row>81</xdr:row>
      <xdr:rowOff>66240</xdr:rowOff>
    </xdr:to>
    <xdr:pic>
      <xdr:nvPicPr>
        <xdr:cNvPr id="4" name="Picture 2" descr="Ordina p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6AB553-C3D2-4AFA-B1DE-B9821130B00A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29768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66240</xdr:colOff>
      <xdr:row>81</xdr:row>
      <xdr:rowOff>66240</xdr:rowOff>
    </xdr:to>
    <xdr:pic>
      <xdr:nvPicPr>
        <xdr:cNvPr id="5" name="Picture 3" descr="Ordina p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604C3B-3CD4-4DB5-85A3-FA5D0108F27C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01396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66240</xdr:colOff>
      <xdr:row>81</xdr:row>
      <xdr:rowOff>66240</xdr:rowOff>
    </xdr:to>
    <xdr:pic>
      <xdr:nvPicPr>
        <xdr:cNvPr id="6" name="Picture 4" descr="Ordina p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13C95C-01F6-473B-8F9D-58E7E3780C72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8580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66240</xdr:colOff>
      <xdr:row>81</xdr:row>
      <xdr:rowOff>66240</xdr:rowOff>
    </xdr:to>
    <xdr:pic>
      <xdr:nvPicPr>
        <xdr:cNvPr id="7" name="Picture 5" descr="Ordina per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35EB1B-8C16-40EE-BFBA-C5EAB4958CC3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8580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66240</xdr:colOff>
      <xdr:row>81</xdr:row>
      <xdr:rowOff>66240</xdr:rowOff>
    </xdr:to>
    <xdr:pic>
      <xdr:nvPicPr>
        <xdr:cNvPr id="8" name="Picture 6" descr="Ordina per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4412D89-83F7-4EEA-9467-D66349AA91F5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85800" y="15621000"/>
          <a:ext cx="66240" cy="66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31752</xdr:colOff>
      <xdr:row>2</xdr:row>
      <xdr:rowOff>36540</xdr:rowOff>
    </xdr:from>
    <xdr:to>
      <xdr:col>8</xdr:col>
      <xdr:colOff>119062</xdr:colOff>
      <xdr:row>17</xdr:row>
      <xdr:rowOff>25400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</xdr:colOff>
      <xdr:row>2</xdr:row>
      <xdr:rowOff>4173</xdr:rowOff>
    </xdr:from>
    <xdr:to>
      <xdr:col>17</xdr:col>
      <xdr:colOff>237172</xdr:colOff>
      <xdr:row>17</xdr:row>
      <xdr:rowOff>15875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051B8C0-F5F5-4F92-9B94-6869D400A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14894</xdr:colOff>
      <xdr:row>1</xdr:row>
      <xdr:rowOff>25630</xdr:rowOff>
    </xdr:from>
    <xdr:to>
      <xdr:col>6</xdr:col>
      <xdr:colOff>726556</xdr:colOff>
      <xdr:row>16</xdr:row>
      <xdr:rowOff>139930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48B7A97-7801-45C0-87F7-66CDDEC7C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11111</xdr:colOff>
      <xdr:row>1</xdr:row>
      <xdr:rowOff>142345</xdr:rowOff>
    </xdr:from>
    <xdr:to>
      <xdr:col>6</xdr:col>
      <xdr:colOff>149224</xdr:colOff>
      <xdr:row>20</xdr:row>
      <xdr:rowOff>175684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9AD360F-B29C-0A39-00F3-893BE411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63726</xdr:colOff>
      <xdr:row>2</xdr:row>
      <xdr:rowOff>115376</xdr:rowOff>
    </xdr:from>
    <xdr:to>
      <xdr:col>12</xdr:col>
      <xdr:colOff>1467628</xdr:colOff>
      <xdr:row>20</xdr:row>
      <xdr:rowOff>156787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DFC4D6A-F674-4AB4-BBAB-037EE4374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37873</xdr:colOff>
      <xdr:row>2</xdr:row>
      <xdr:rowOff>91395</xdr:rowOff>
    </xdr:from>
    <xdr:to>
      <xdr:col>5</xdr:col>
      <xdr:colOff>926684</xdr:colOff>
      <xdr:row>20</xdr:row>
      <xdr:rowOff>132806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8095414-11A6-4756-8F49-4BB69AD2A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1</xdr:row>
      <xdr:rowOff>167216</xdr:rowOff>
    </xdr:from>
    <xdr:to>
      <xdr:col>9</xdr:col>
      <xdr:colOff>193171</xdr:colOff>
      <xdr:row>26</xdr:row>
      <xdr:rowOff>102506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B7DB71B-F531-407D-966B-5229F89A0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rena\Desktop\RAPPORTO%20SVIMEZ\2025\matrice%20dati%20MIUR%202025.xlsx" TargetMode="External"/><Relationship Id="rId1" Type="http://schemas.openxmlformats.org/officeDocument/2006/relationships/externalLinkPath" Target="https://communitystudentiunina-my.sharepoint.com/personal/gaetano_vecchione_unina_it/Documents/SVIMEZ/rapporto_svimez/2025_RAPPORTO_SVIMEZ/migrazioni/matrice%20dati%20MIU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ssi di uscita 2011 nuovo"/>
      <sheetName val="tassi di uscita 25  nuovo"/>
      <sheetName val="focus stanieri"/>
      <sheetName val="T e CU"/>
      <sheetName val="cod province"/>
      <sheetName val="immatricolati 2025"/>
      <sheetName val="iscritti al 1 anno t cu e magis"/>
      <sheetName val="TRIENNALI - cu e magistrali"/>
      <sheetName val="flussi migratori uscita"/>
      <sheetName val="flussi migratori uscita (2)"/>
      <sheetName val="tassi di uscita 25"/>
      <sheetName val="tassi di uscita 2011"/>
      <sheetName val="flussi migratori entrata"/>
      <sheetName val="discipline"/>
      <sheetName val="COD_Gruppo Disc"/>
    </sheetNames>
    <sheetDataSet>
      <sheetData sheetId="0" refreshError="1"/>
      <sheetData sheetId="1" refreshError="1"/>
      <sheetData sheetId="2">
        <row r="69">
          <cell r="B69" t="str">
            <v>2010/11</v>
          </cell>
          <cell r="C69" t="str">
            <v>2024/25</v>
          </cell>
        </row>
        <row r="70">
          <cell r="A70" t="str">
            <v>LOMBARDIA</v>
          </cell>
          <cell r="B70">
            <v>671</v>
          </cell>
          <cell r="C70">
            <v>2894</v>
          </cell>
        </row>
        <row r="71">
          <cell r="A71" t="str">
            <v>LAZIO</v>
          </cell>
          <cell r="B71">
            <v>109</v>
          </cell>
          <cell r="C71">
            <v>2280</v>
          </cell>
        </row>
        <row r="72">
          <cell r="A72" t="str">
            <v>TOSCANA</v>
          </cell>
          <cell r="B72">
            <v>286</v>
          </cell>
          <cell r="C72">
            <v>1547</v>
          </cell>
        </row>
        <row r="73">
          <cell r="A73" t="str">
            <v>EMILIA-ROMAGNA</v>
          </cell>
          <cell r="B73">
            <v>495</v>
          </cell>
          <cell r="C73">
            <v>1343</v>
          </cell>
        </row>
        <row r="74">
          <cell r="A74" t="str">
            <v>MARCHE</v>
          </cell>
          <cell r="B74">
            <v>189</v>
          </cell>
          <cell r="C74">
            <v>983</v>
          </cell>
        </row>
        <row r="75">
          <cell r="A75" t="str">
            <v>SICILIA</v>
          </cell>
          <cell r="B75">
            <v>35</v>
          </cell>
          <cell r="C75">
            <v>828</v>
          </cell>
        </row>
        <row r="76">
          <cell r="A76" t="str">
            <v>VENETO</v>
          </cell>
          <cell r="B76">
            <v>221</v>
          </cell>
          <cell r="C76">
            <v>737</v>
          </cell>
        </row>
        <row r="77">
          <cell r="A77" t="str">
            <v>PIEMONTE</v>
          </cell>
          <cell r="B77">
            <v>633</v>
          </cell>
          <cell r="C77">
            <v>631</v>
          </cell>
        </row>
        <row r="78">
          <cell r="A78" t="str">
            <v>FRIULI-VENEZIA GIULIA</v>
          </cell>
          <cell r="B78">
            <v>229</v>
          </cell>
          <cell r="C78">
            <v>364</v>
          </cell>
        </row>
        <row r="79">
          <cell r="A79" t="str">
            <v>CAMPANIA</v>
          </cell>
          <cell r="B79">
            <v>43</v>
          </cell>
          <cell r="C79">
            <v>312</v>
          </cell>
        </row>
        <row r="80">
          <cell r="A80" t="str">
            <v>UMBRIA</v>
          </cell>
          <cell r="B80">
            <v>86</v>
          </cell>
          <cell r="C80">
            <v>252</v>
          </cell>
        </row>
        <row r="81">
          <cell r="A81" t="str">
            <v>PUGLIA</v>
          </cell>
          <cell r="B81">
            <v>35</v>
          </cell>
          <cell r="C81">
            <v>150</v>
          </cell>
        </row>
        <row r="82">
          <cell r="A82" t="str">
            <v>LIGURIA</v>
          </cell>
          <cell r="B82">
            <v>40</v>
          </cell>
          <cell r="C82">
            <v>126</v>
          </cell>
        </row>
        <row r="83">
          <cell r="A83" t="str">
            <v>TRENTINO-ALTO ADIGE/SÜDTIROL</v>
          </cell>
          <cell r="B83">
            <v>179</v>
          </cell>
          <cell r="C83">
            <v>99</v>
          </cell>
        </row>
        <row r="84">
          <cell r="A84" t="str">
            <v>ABRUZZO</v>
          </cell>
          <cell r="B84">
            <v>76</v>
          </cell>
          <cell r="C84">
            <v>68</v>
          </cell>
        </row>
        <row r="85">
          <cell r="A85" t="str">
            <v>CALABRIA</v>
          </cell>
          <cell r="B85">
            <v>33</v>
          </cell>
          <cell r="C85">
            <v>67</v>
          </cell>
        </row>
        <row r="86">
          <cell r="A86" t="str">
            <v>SARDEGNA</v>
          </cell>
          <cell r="B86">
            <v>34</v>
          </cell>
          <cell r="C86">
            <v>67</v>
          </cell>
        </row>
        <row r="87">
          <cell r="A87" t="str">
            <v>VALLE D'AOSTA/VALLÉE D'AOSTE</v>
          </cell>
          <cell r="B87">
            <v>7</v>
          </cell>
          <cell r="C87">
            <v>8</v>
          </cell>
        </row>
        <row r="88">
          <cell r="A88" t="str">
            <v>MOLISE</v>
          </cell>
          <cell r="B88">
            <v>4</v>
          </cell>
          <cell r="C88">
            <v>4</v>
          </cell>
        </row>
        <row r="89">
          <cell r="A89" t="str">
            <v>BASILICATA</v>
          </cell>
          <cell r="B89">
            <v>0</v>
          </cell>
          <cell r="C89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42">
          <cell r="O142" t="str">
            <v xml:space="preserve">Fuoriregione Centro-Nord  </v>
          </cell>
          <cell r="P142" t="str">
            <v>Fuoriregione Mezzogiorno</v>
          </cell>
          <cell r="Q142" t="str">
            <v>Fuoriregione Estero</v>
          </cell>
        </row>
        <row r="143">
          <cell r="A143" t="str">
            <v>Nord-Ovest</v>
          </cell>
          <cell r="O143">
            <v>9.4985961718439516</v>
          </cell>
          <cell r="P143">
            <v>5.2191638568736298</v>
          </cell>
          <cell r="Q143">
            <v>4.6909655004423021</v>
          </cell>
        </row>
        <row r="144">
          <cell r="A144" t="str">
            <v>Liguria</v>
          </cell>
          <cell r="O144">
            <v>11.807310089270675</v>
          </cell>
          <cell r="P144">
            <v>1.4822300825332659</v>
          </cell>
          <cell r="Q144">
            <v>2.1222839818089945</v>
          </cell>
        </row>
        <row r="145">
          <cell r="A145" t="str">
            <v>Lombardia</v>
          </cell>
          <cell r="O145">
            <v>8.2497297502323192</v>
          </cell>
          <cell r="P145">
            <v>5.3196533217015309</v>
          </cell>
          <cell r="Q145">
            <v>5.4884408959016859</v>
          </cell>
        </row>
        <row r="146">
          <cell r="A146" t="str">
            <v>Piemonte</v>
          </cell>
          <cell r="O146">
            <v>11.802676462870638</v>
          </cell>
          <cell r="P146">
            <v>6.1716085017055891</v>
          </cell>
          <cell r="Q146">
            <v>3.3114668066124375</v>
          </cell>
        </row>
        <row r="147">
          <cell r="A147" t="str">
            <v>Valle D'Aosta</v>
          </cell>
          <cell r="O147">
            <v>38.928571428571431</v>
          </cell>
          <cell r="P147">
            <v>0.7142857142857143</v>
          </cell>
          <cell r="Q147">
            <v>2.8571428571428572</v>
          </cell>
        </row>
        <row r="148">
          <cell r="A148" t="str">
            <v>Nord-Est</v>
          </cell>
          <cell r="O148">
            <v>22.798253007432383</v>
          </cell>
          <cell r="P148">
            <v>6.6017929660562409</v>
          </cell>
          <cell r="Q148">
            <v>3.8970193854877024</v>
          </cell>
        </row>
        <row r="149">
          <cell r="A149" t="str">
            <v>Emilia Romagna</v>
          </cell>
          <cell r="O149">
            <v>24.025362546299203</v>
          </cell>
          <cell r="P149">
            <v>10.107351371711971</v>
          </cell>
          <cell r="Q149">
            <v>4.2155816435432234</v>
          </cell>
        </row>
        <row r="150">
          <cell r="A150" t="str">
            <v>Friuli Venezia Giulia</v>
          </cell>
          <cell r="O150">
            <v>23.555626293172054</v>
          </cell>
          <cell r="P150">
            <v>2.5306382301448349</v>
          </cell>
          <cell r="Q150">
            <v>5.7934107910233967</v>
          </cell>
        </row>
        <row r="151">
          <cell r="A151" t="str">
            <v>Trentino Alto Adige</v>
          </cell>
          <cell r="O151">
            <v>38.2903981264637</v>
          </cell>
          <cell r="P151">
            <v>5.4332552693208438</v>
          </cell>
          <cell r="Q151">
            <v>2.3185011709601873</v>
          </cell>
        </row>
        <row r="152">
          <cell r="A152" t="str">
            <v>Veneto</v>
          </cell>
          <cell r="O152">
            <v>17.982840133076518</v>
          </cell>
          <cell r="P152">
            <v>3.0511293994046578</v>
          </cell>
          <cell r="Q152">
            <v>3.2262300822973211</v>
          </cell>
        </row>
        <row r="153">
          <cell r="A153" t="str">
            <v>Centro</v>
          </cell>
          <cell r="O153">
            <v>8.087938947176827</v>
          </cell>
          <cell r="P153">
            <v>10.616638714458443</v>
          </cell>
          <cell r="Q153">
            <v>6.5811199084727701</v>
          </cell>
        </row>
        <row r="154">
          <cell r="A154" t="str">
            <v>Lazio</v>
          </cell>
          <cell r="O154">
            <v>4.7141842060127903</v>
          </cell>
          <cell r="P154">
            <v>12.045181682307108</v>
          </cell>
          <cell r="Q154">
            <v>5.5864552961066325</v>
          </cell>
        </row>
        <row r="155">
          <cell r="A155" t="str">
            <v>Marche</v>
          </cell>
          <cell r="O155">
            <v>10.456553755522828</v>
          </cell>
          <cell r="P155">
            <v>10.660473547071485</v>
          </cell>
          <cell r="Q155">
            <v>11.136286394018354</v>
          </cell>
        </row>
        <row r="156">
          <cell r="A156" t="str">
            <v>Toscana</v>
          </cell>
          <cell r="O156">
            <v>9.2539727852317064</v>
          </cell>
          <cell r="P156">
            <v>7.1748025501950714</v>
          </cell>
          <cell r="Q156">
            <v>7.360357788562184</v>
          </cell>
        </row>
        <row r="157">
          <cell r="A157" t="str">
            <v>Umbria</v>
          </cell>
          <cell r="O157">
            <v>22.831123182617031</v>
          </cell>
          <cell r="P157">
            <v>12.797571497044254</v>
          </cell>
          <cell r="Q157">
            <v>4.0262022687330239</v>
          </cell>
        </row>
        <row r="158">
          <cell r="A158" t="str">
            <v>Sud</v>
          </cell>
          <cell r="O158">
            <v>2.5715694431604574</v>
          </cell>
          <cell r="P158">
            <v>6.2247696527071588</v>
          </cell>
          <cell r="Q158">
            <v>0.92755230963606672</v>
          </cell>
        </row>
        <row r="159">
          <cell r="A159" t="str">
            <v>Abruzzo</v>
          </cell>
          <cell r="O159">
            <v>12.98110084149538</v>
          </cell>
          <cell r="P159">
            <v>19.685473858463236</v>
          </cell>
          <cell r="Q159">
            <v>0.93806042212718987</v>
          </cell>
        </row>
        <row r="160">
          <cell r="A160" t="str">
            <v>Basilicata</v>
          </cell>
          <cell r="O160">
            <v>0</v>
          </cell>
          <cell r="P160">
            <v>23.572170301142265</v>
          </cell>
          <cell r="Q160">
            <v>0.10384215991692627</v>
          </cell>
        </row>
        <row r="161">
          <cell r="A161" t="str">
            <v>Calabria</v>
          </cell>
          <cell r="O161">
            <v>0.7703355529442486</v>
          </cell>
          <cell r="P161">
            <v>2.141271706489098</v>
          </cell>
          <cell r="Q161">
            <v>0.8747878313095705</v>
          </cell>
        </row>
        <row r="162">
          <cell r="A162" t="str">
            <v>Campania</v>
          </cell>
          <cell r="O162">
            <v>1.326251195935469</v>
          </cell>
          <cell r="P162">
            <v>2.909834713470357</v>
          </cell>
          <cell r="Q162">
            <v>1.0293292863976775</v>
          </cell>
        </row>
        <row r="163">
          <cell r="A163" t="str">
            <v>Molise</v>
          </cell>
          <cell r="O163">
            <v>9.8502758077226158</v>
          </cell>
          <cell r="P163">
            <v>35.5397951142632</v>
          </cell>
          <cell r="Q163">
            <v>0.31520882584712373</v>
          </cell>
        </row>
        <row r="164">
          <cell r="A164" t="str">
            <v>Puglia</v>
          </cell>
          <cell r="O164">
            <v>0.81370695089106637</v>
          </cell>
          <cell r="P164">
            <v>5.0942639390292817</v>
          </cell>
          <cell r="Q164">
            <v>0.8595495960116899</v>
          </cell>
        </row>
        <row r="165">
          <cell r="A165" t="str">
            <v>Isole</v>
          </cell>
          <cell r="O165">
            <v>0.75292995366584903</v>
          </cell>
          <cell r="P165">
            <v>2.6233306077950393</v>
          </cell>
          <cell r="Q165">
            <v>3.049195966203325</v>
          </cell>
        </row>
        <row r="166">
          <cell r="A166" t="str">
            <v>Sardegna</v>
          </cell>
          <cell r="O166">
            <v>1.3842482100238664</v>
          </cell>
          <cell r="P166">
            <v>0.3818615751789976</v>
          </cell>
          <cell r="Q166">
            <v>1.0660302307080352</v>
          </cell>
        </row>
        <row r="167">
          <cell r="A167" t="str">
            <v>Sicilia</v>
          </cell>
          <cell r="O167">
            <v>0.58091646074478698</v>
          </cell>
          <cell r="P167">
            <v>3.2340573113105302</v>
          </cell>
          <cell r="Q167">
            <v>3.5895435037065937</v>
          </cell>
        </row>
        <row r="168">
          <cell r="A168" t="str">
            <v>ITALIA</v>
          </cell>
          <cell r="O168">
            <v>0</v>
          </cell>
          <cell r="P168">
            <v>0</v>
          </cell>
          <cell r="Q168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20"/>
  <sheetViews>
    <sheetView zoomScale="110" zoomScaleNormal="110" workbookViewId="0">
      <selection activeCell="A12" sqref="A12"/>
    </sheetView>
  </sheetViews>
  <sheetFormatPr defaultColWidth="10.7109375" defaultRowHeight="15" x14ac:dyDescent="0.25"/>
  <cols>
    <col min="1" max="1" width="162.140625" customWidth="1"/>
  </cols>
  <sheetData>
    <row r="1" spans="1:12" x14ac:dyDescent="0.25">
      <c r="A1" s="65" t="s">
        <v>170</v>
      </c>
    </row>
    <row r="3" spans="1:12" s="34" customFormat="1" ht="17.25" x14ac:dyDescent="0.25">
      <c r="A3" s="22" t="str">
        <f>'Fig. 1 '!A1</f>
        <v>Fig. 1. Giovani di 25-34 anni con titolo di studio terziario (in %)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7" customFormat="1" ht="17.25" x14ac:dyDescent="0.3">
      <c r="A4" s="22" t="str">
        <f>'Fig. 2 '!A1</f>
        <v>Fig. 2 Spesa pubblica e privata in istruzione terziaria in % del Pil (2022)</v>
      </c>
      <c r="B4" s="22"/>
      <c r="C4" s="22"/>
      <c r="D4" s="22"/>
      <c r="E4" s="22"/>
      <c r="F4" s="22"/>
      <c r="G4" s="22"/>
      <c r="H4" s="22"/>
    </row>
    <row r="5" spans="1:12" ht="17.25" x14ac:dyDescent="0.25">
      <c r="A5" s="22" t="str">
        <f>'Fig. 3 '!A1</f>
        <v>Fig 3. Andamento FfO dal 2007 al 2025 (in miliardi di euro)</v>
      </c>
      <c r="B5" s="22"/>
      <c r="C5" s="22"/>
      <c r="D5" s="22"/>
      <c r="E5" s="22"/>
      <c r="F5" s="22"/>
      <c r="G5" s="22"/>
      <c r="H5" s="22"/>
    </row>
    <row r="6" spans="1:12" ht="17.25" x14ac:dyDescent="0.25">
      <c r="A6" s="22" t="str">
        <f>'Fig. 4 '!B2</f>
        <v>Fig. 4 Tasso di passaggio scuola-università (immatricolati in % dei diplomati)</v>
      </c>
      <c r="B6" s="22"/>
      <c r="C6" s="22"/>
      <c r="D6" s="22"/>
      <c r="E6" s="22"/>
      <c r="F6" s="22"/>
      <c r="G6" s="22"/>
      <c r="H6" s="22"/>
    </row>
    <row r="7" spans="1:12" ht="17.25" x14ac:dyDescent="0.25">
      <c r="A7" s="22" t="str">
        <f>'Fig 5'!A1</f>
        <v>Fig. 5 Immatricolati lauree triennali e ciclo unico (in migliaia)</v>
      </c>
      <c r="B7" s="22"/>
      <c r="C7" s="22"/>
      <c r="D7" s="22"/>
      <c r="E7" s="22"/>
      <c r="F7" s="22"/>
      <c r="G7" s="22"/>
      <c r="H7" s="22"/>
    </row>
    <row r="8" spans="1:12" ht="17.25" x14ac:dyDescent="0.25">
      <c r="A8" s="22" t="str">
        <f>'Fig. 6'!A1</f>
        <v xml:space="preserve">Fig. 6 Iscritti al primo anno delle lauree magistrali per sede del corso (in migliaia) </v>
      </c>
      <c r="B8" s="22"/>
      <c r="C8" s="22"/>
      <c r="D8" s="22"/>
      <c r="E8" s="22"/>
      <c r="F8" s="22"/>
      <c r="G8" s="22"/>
      <c r="H8" s="22"/>
    </row>
    <row r="9" spans="1:12" ht="17.25" x14ac:dyDescent="0.25">
      <c r="A9" s="22" t="str">
        <f>'Fig. 7 '!A1</f>
        <v>Fig 7. Immatricolati residenti nel Mezzogiorno trasferiti in atenei del Centro-Nord, lauree triennali e ciclo unico (migliaia e %)</v>
      </c>
      <c r="B9" s="22"/>
      <c r="C9" s="22"/>
      <c r="D9" s="22"/>
      <c r="E9" s="22"/>
      <c r="F9" s="22"/>
      <c r="G9" s="22"/>
      <c r="H9" s="22"/>
    </row>
    <row r="10" spans="1:12" ht="17.25" x14ac:dyDescent="0.25">
      <c r="A10" s="22" t="str">
        <f>'Fig. 8 '!A1</f>
        <v>Fig. 8  Tassi di permanenza e di uscita dalla regione di residenza, lauree triennali e ciclo unico (% immatricolati)</v>
      </c>
      <c r="B10" s="22"/>
      <c r="C10" s="22"/>
      <c r="D10" s="22"/>
      <c r="E10" s="22"/>
      <c r="F10" s="22"/>
      <c r="G10" s="22"/>
      <c r="H10" s="22"/>
    </row>
    <row r="11" spans="1:12" ht="17.25" x14ac:dyDescent="0.25">
      <c r="A11" s="22" t="str">
        <f>'Fig. 9 '!A1</f>
        <v xml:space="preserve">Fig. 9 Tassi di attrattività delle sedi universitarie regionali per provenienza degli immatricolati treinnali e ciclo unico fuorisede (in %) </v>
      </c>
      <c r="B11" s="22"/>
      <c r="C11" s="22"/>
      <c r="D11" s="22"/>
      <c r="E11" s="22"/>
      <c r="F11" s="22"/>
      <c r="G11" s="22"/>
      <c r="H11" s="22"/>
    </row>
    <row r="12" spans="1:12" ht="17.25" x14ac:dyDescent="0.25">
      <c r="A12" s="22" t="str">
        <f>'Fig. 10 '!A1</f>
        <v xml:space="preserve">Fig. 10  Immatricolati residenti all'estero per sede del corso, laurea triennale e ciclo unico (in migliaia) </v>
      </c>
      <c r="B12" s="22"/>
      <c r="C12" s="22"/>
      <c r="D12" s="22"/>
      <c r="E12" s="22"/>
      <c r="F12" s="22"/>
      <c r="G12" s="22"/>
      <c r="H12" s="22"/>
    </row>
    <row r="13" spans="1:12" ht="17.25" x14ac:dyDescent="0.25">
      <c r="A13" s="22" t="str">
        <f>'Fig. 11'!A2</f>
        <v>Fig. 11 Flussi migratori interni dei laureati (in migliaia)</v>
      </c>
    </row>
    <row r="14" spans="1:12" ht="17.25" x14ac:dyDescent="0.25">
      <c r="A14" s="22" t="str">
        <f>'Fig. 12'!A2</f>
        <v>Fig. 12 Migrazioni interne dal Mezzogiorno al Centro Nord per titolo di studio (in migliaia)</v>
      </c>
    </row>
    <row r="15" spans="1:12" ht="17.25" x14ac:dyDescent="0.25">
      <c r="A15" s="22" t="str">
        <f>'Fig. 13'!A1</f>
        <v>Fig. 13  Emigrazione all'estero dei laureati italiani per ripartizione (in migliaia)</v>
      </c>
    </row>
    <row r="16" spans="1:12" ht="17.25" x14ac:dyDescent="0.25">
      <c r="A16" s="22" t="str">
        <f>'Fig. 14'!A1</f>
        <v>Fig. 14  Saldi migratori regionali interni e verso l'estero dei laureati in Italia nel 2022 (in migliaia)</v>
      </c>
    </row>
    <row r="17" spans="1:1" ht="17.25" x14ac:dyDescent="0.25">
      <c r="A17" s="22" t="str">
        <f>'Tab. 1'!A1</f>
        <v>Tab. 1 Migrazione di laureati tra Centro-Nord e Mezzogiorno, saldo e stima monetaria del costo della migrazione (unità e Mld di euro)</v>
      </c>
    </row>
    <row r="18" spans="1:1" ht="17.25" x14ac:dyDescent="0.25">
      <c r="A18" s="22" t="str">
        <f>'Tab. 2'!A1</f>
        <v>Tab. 2 Migrazione di laureati italiani: rimpatriati, cancellati, saldo e costo per ripartizione (unità e Mld di euro)</v>
      </c>
    </row>
    <row r="19" spans="1:1" ht="17.25" x14ac:dyDescent="0.25">
      <c r="A19" s="68" t="str">
        <f>'Focus Fig'!A1</f>
        <v>Regioni italiane per numero di immatricolati residenti all’estero, corsi di laurea triennale e ciclo unico</v>
      </c>
    </row>
    <row r="20" spans="1:1" ht="17.25" x14ac:dyDescent="0.25">
      <c r="A20" s="22" t="str">
        <f>'Focus Tab'!A1</f>
        <v>Primi dieci atenei per numero di immatricolati residenti all'estero, percentuale e percentuale cumulata (sul totale immatricolati residenti all'estero a laurea triennali e ciclo unico) a.a. 2024/25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F607-9EB1-4808-8E81-4F52C54ECF64}">
  <dimension ref="A1:M31"/>
  <sheetViews>
    <sheetView zoomScaleNormal="100" workbookViewId="0">
      <selection activeCell="L25" sqref="L25"/>
    </sheetView>
  </sheetViews>
  <sheetFormatPr defaultRowHeight="15" x14ac:dyDescent="0.25"/>
  <cols>
    <col min="1" max="1" width="10.140625" style="171" bestFit="1" customWidth="1"/>
    <col min="2" max="2" width="6.7109375" style="171" bestFit="1" customWidth="1"/>
    <col min="3" max="3" width="10.85546875" style="171" bestFit="1" customWidth="1"/>
    <col min="4" max="4" width="7.140625" style="171" bestFit="1" customWidth="1"/>
    <col min="5" max="5" width="12" style="171" bestFit="1" customWidth="1"/>
    <col min="6" max="6" width="18" style="171" bestFit="1" customWidth="1"/>
    <col min="7" max="7" width="17.85546875" style="171" bestFit="1" customWidth="1"/>
    <col min="8" max="8" width="10.7109375" style="171" bestFit="1" customWidth="1"/>
    <col min="9" max="9" width="17.85546875" style="171" customWidth="1"/>
    <col min="10" max="10" width="18" style="171" bestFit="1" customWidth="1"/>
    <col min="11" max="11" width="17.85546875" style="171" bestFit="1" customWidth="1"/>
    <col min="12" max="12" width="27.42578125" style="171" customWidth="1"/>
    <col min="13" max="14" width="13.7109375" style="171" bestFit="1" customWidth="1"/>
    <col min="15" max="15" width="11.42578125" style="171" bestFit="1" customWidth="1"/>
    <col min="16" max="16" width="17.28515625" style="171" bestFit="1" customWidth="1"/>
    <col min="17" max="17" width="10.28515625" style="171" bestFit="1" customWidth="1"/>
    <col min="18" max="18" width="7" style="171" bestFit="1" customWidth="1"/>
    <col min="19" max="19" width="11.42578125" style="171" bestFit="1" customWidth="1"/>
    <col min="20" max="20" width="17.28515625" style="171" bestFit="1" customWidth="1"/>
    <col min="21" max="22" width="10.28515625" style="171" bestFit="1" customWidth="1"/>
    <col min="23" max="23" width="7" style="171" bestFit="1" customWidth="1"/>
    <col min="24" max="24" width="11.42578125" style="171" bestFit="1" customWidth="1"/>
    <col min="25" max="25" width="17.28515625" style="171" bestFit="1" customWidth="1"/>
    <col min="26" max="26" width="33.42578125" style="171" bestFit="1" customWidth="1"/>
    <col min="27" max="27" width="9.28515625" style="171" bestFit="1" customWidth="1"/>
    <col min="28" max="28" width="13.140625" style="171" bestFit="1" customWidth="1"/>
    <col min="29" max="29" width="12.28515625" style="171" bestFit="1" customWidth="1"/>
    <col min="30" max="30" width="16.140625" style="171" bestFit="1" customWidth="1"/>
    <col min="31" max="31" width="9.140625" style="171"/>
    <col min="32" max="32" width="12.5703125" style="171" bestFit="1" customWidth="1"/>
    <col min="33" max="33" width="11.28515625" style="171" bestFit="1" customWidth="1"/>
    <col min="34" max="34" width="15" style="171" bestFit="1" customWidth="1"/>
    <col min="35" max="35" width="10.140625" style="171" bestFit="1" customWidth="1"/>
    <col min="36" max="36" width="13.85546875" style="171" bestFit="1" customWidth="1"/>
    <col min="37" max="37" width="16.28515625" style="171" bestFit="1" customWidth="1"/>
    <col min="38" max="38" width="20" style="171" bestFit="1" customWidth="1"/>
    <col min="39" max="39" width="9.85546875" style="171" bestFit="1" customWidth="1"/>
    <col min="40" max="40" width="13.7109375" style="171" bestFit="1" customWidth="1"/>
    <col min="41" max="41" width="17.28515625" style="171" bestFit="1" customWidth="1"/>
    <col min="42" max="16384" width="9.140625" style="171"/>
  </cols>
  <sheetData>
    <row r="1" spans="1:13" ht="17.25" x14ac:dyDescent="0.25">
      <c r="A1" s="170" t="s">
        <v>163</v>
      </c>
    </row>
    <row r="3" spans="1:13" ht="18.600000000000001" customHeight="1" x14ac:dyDescent="0.25"/>
    <row r="11" spans="1:13" x14ac:dyDescent="0.25">
      <c r="M11" s="172"/>
    </row>
    <row r="28" spans="1:3" ht="17.25" x14ac:dyDescent="0.25">
      <c r="A28" s="174" t="s">
        <v>164</v>
      </c>
    </row>
    <row r="31" spans="1:3" x14ac:dyDescent="0.25">
      <c r="C31" s="17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7"/>
  <sheetViews>
    <sheetView workbookViewId="0">
      <selection activeCell="E24" sqref="E24"/>
    </sheetView>
  </sheetViews>
  <sheetFormatPr defaultRowHeight="15" x14ac:dyDescent="0.25"/>
  <cols>
    <col min="1" max="1" width="29.85546875" bestFit="1" customWidth="1"/>
    <col min="2" max="2" width="17.42578125" bestFit="1" customWidth="1"/>
    <col min="3" max="3" width="13.85546875" bestFit="1" customWidth="1"/>
    <col min="4" max="4" width="14" bestFit="1" customWidth="1"/>
    <col min="5" max="5" width="8.7109375" bestFit="1" customWidth="1"/>
    <col min="6" max="6" width="8.5703125" bestFit="1" customWidth="1"/>
    <col min="7" max="7" width="7.85546875" bestFit="1" customWidth="1"/>
    <col min="8" max="8" width="7.7109375" bestFit="1" customWidth="1"/>
    <col min="9" max="9" width="24" bestFit="1" customWidth="1"/>
    <col min="10" max="10" width="6.85546875" bestFit="1" customWidth="1"/>
    <col min="11" max="11" width="16.85546875" bestFit="1" customWidth="1"/>
    <col min="12" max="12" width="7.140625" bestFit="1" customWidth="1"/>
    <col min="13" max="13" width="7.7109375" bestFit="1" customWidth="1"/>
    <col min="14" max="14" width="9.140625" bestFit="1" customWidth="1"/>
    <col min="15" max="15" width="30.5703125" bestFit="1" customWidth="1"/>
    <col min="16" max="17" width="7.28515625" bestFit="1" customWidth="1"/>
    <col min="18" max="18" width="9.42578125" bestFit="1" customWidth="1"/>
    <col min="19" max="19" width="14.28515625" bestFit="1" customWidth="1"/>
    <col min="20" max="20" width="10.28515625" bestFit="1" customWidth="1"/>
    <col min="21" max="22" width="6.85546875" bestFit="1" customWidth="1"/>
    <col min="23" max="23" width="6.42578125" bestFit="1" customWidth="1"/>
    <col min="24" max="24" width="7.42578125" bestFit="1" customWidth="1"/>
    <col min="25" max="26" width="7.7109375" bestFit="1" customWidth="1"/>
    <col min="27" max="27" width="9" bestFit="1" customWidth="1"/>
    <col min="28" max="28" width="7.42578125" bestFit="1" customWidth="1"/>
    <col min="29" max="29" width="7.85546875" bestFit="1" customWidth="1"/>
    <col min="30" max="30" width="6.85546875" bestFit="1" customWidth="1"/>
    <col min="31" max="31" width="13.7109375" bestFit="1" customWidth="1"/>
    <col min="32" max="32" width="14.140625" bestFit="1" customWidth="1"/>
    <col min="33" max="33" width="14.7109375" bestFit="1" customWidth="1"/>
    <col min="34" max="34" width="11.85546875" bestFit="1" customWidth="1"/>
    <col min="35" max="35" width="16.7109375" bestFit="1" customWidth="1"/>
    <col min="36" max="36" width="18" bestFit="1" customWidth="1"/>
    <col min="37" max="37" width="21.42578125" bestFit="1" customWidth="1"/>
    <col min="38" max="38" width="6.5703125" bestFit="1" customWidth="1"/>
    <col min="39" max="39" width="15.42578125" bestFit="1" customWidth="1"/>
    <col min="40" max="40" width="15.7109375" bestFit="1" customWidth="1"/>
    <col min="41" max="41" width="16" bestFit="1" customWidth="1"/>
    <col min="42" max="42" width="16.85546875" bestFit="1" customWidth="1"/>
    <col min="43" max="43" width="14.7109375" bestFit="1" customWidth="1"/>
    <col min="44" max="44" width="7.28515625" bestFit="1" customWidth="1"/>
    <col min="45" max="45" width="8" bestFit="1" customWidth="1"/>
    <col min="46" max="46" width="6.42578125" bestFit="1" customWidth="1"/>
    <col min="47" max="47" width="5.5703125" bestFit="1" customWidth="1"/>
    <col min="48" max="48" width="7.28515625" bestFit="1" customWidth="1"/>
    <col min="49" max="49" width="14.85546875" bestFit="1" customWidth="1"/>
    <col min="50" max="50" width="17.42578125" bestFit="1" customWidth="1"/>
    <col min="51" max="51" width="4.28515625" bestFit="1" customWidth="1"/>
    <col min="52" max="52" width="14" bestFit="1" customWidth="1"/>
    <col min="53" max="53" width="15.28515625" bestFit="1" customWidth="1"/>
    <col min="54" max="54" width="13.42578125" bestFit="1" customWidth="1"/>
    <col min="55" max="55" width="16.28515625" bestFit="1" customWidth="1"/>
    <col min="56" max="56" width="17.28515625" bestFit="1" customWidth="1"/>
    <col min="57" max="57" width="10.28515625" bestFit="1" customWidth="1"/>
    <col min="58" max="58" width="12.5703125" bestFit="1" customWidth="1"/>
    <col min="59" max="59" width="18.28515625" bestFit="1" customWidth="1"/>
    <col min="60" max="60" width="16.28515625" bestFit="1" customWidth="1"/>
    <col min="61" max="61" width="9" bestFit="1" customWidth="1"/>
    <col min="62" max="62" width="11.85546875" bestFit="1" customWidth="1"/>
    <col min="63" max="63" width="31" bestFit="1" customWidth="1"/>
    <col min="64" max="65" width="7.28515625" bestFit="1" customWidth="1"/>
    <col min="66" max="67" width="6.7109375" bestFit="1" customWidth="1"/>
    <col min="68" max="68" width="5.5703125" bestFit="1" customWidth="1"/>
    <col min="69" max="69" width="13.140625" bestFit="1" customWidth="1"/>
    <col min="70" max="70" width="7.42578125" bestFit="1" customWidth="1"/>
    <col min="71" max="71" width="6.42578125" bestFit="1" customWidth="1"/>
    <col min="72" max="72" width="16.28515625" bestFit="1" customWidth="1"/>
    <col min="73" max="74" width="6.5703125" bestFit="1" customWidth="1"/>
    <col min="75" max="75" width="6.28515625" bestFit="1" customWidth="1"/>
    <col min="76" max="76" width="6" bestFit="1" customWidth="1"/>
    <col min="77" max="77" width="6.7109375" bestFit="1" customWidth="1"/>
    <col min="78" max="78" width="11.7109375" bestFit="1" customWidth="1"/>
    <col min="79" max="79" width="7.140625" bestFit="1" customWidth="1"/>
    <col min="80" max="80" width="17.28515625" bestFit="1" customWidth="1"/>
  </cols>
  <sheetData>
    <row r="1" spans="1:15" ht="17.25" x14ac:dyDescent="0.3">
      <c r="A1" s="118" t="s">
        <v>165</v>
      </c>
    </row>
    <row r="4" spans="1:15" ht="16.5" x14ac:dyDescent="0.3">
      <c r="J4" s="19"/>
      <c r="K4" s="19"/>
      <c r="L4" s="19"/>
      <c r="M4" s="19"/>
      <c r="N4" s="19"/>
      <c r="O4" s="19"/>
    </row>
    <row r="5" spans="1:15" ht="16.5" x14ac:dyDescent="0.3">
      <c r="I5" s="7"/>
      <c r="J5" s="2"/>
      <c r="K5" s="2"/>
      <c r="L5" s="2"/>
      <c r="M5" s="2"/>
      <c r="N5" s="2"/>
      <c r="O5" s="2"/>
    </row>
    <row r="6" spans="1:15" ht="16.5" x14ac:dyDescent="0.3">
      <c r="I6" s="7"/>
      <c r="J6" s="2"/>
      <c r="K6" s="2"/>
      <c r="L6" s="2"/>
      <c r="M6" s="2"/>
      <c r="N6" s="2"/>
      <c r="O6" s="2"/>
    </row>
    <row r="7" spans="1:15" ht="16.5" x14ac:dyDescent="0.3">
      <c r="I7" s="7"/>
      <c r="J7" s="2"/>
      <c r="K7" s="2"/>
      <c r="L7" s="2"/>
      <c r="M7" s="2"/>
      <c r="N7" s="2"/>
      <c r="O7" s="2"/>
    </row>
    <row r="8" spans="1:15" ht="16.5" x14ac:dyDescent="0.3">
      <c r="I8" s="7"/>
      <c r="J8" s="2"/>
      <c r="K8" s="2"/>
      <c r="L8" s="2"/>
      <c r="M8" s="2"/>
      <c r="N8" s="2"/>
      <c r="O8" s="2"/>
    </row>
    <row r="9" spans="1:15" ht="16.5" x14ac:dyDescent="0.3">
      <c r="I9" s="7"/>
      <c r="J9" s="2"/>
      <c r="K9" s="2"/>
      <c r="L9" s="2"/>
      <c r="M9" s="2"/>
      <c r="N9" s="2"/>
      <c r="O9" s="2"/>
    </row>
    <row r="10" spans="1:15" ht="16.5" x14ac:dyDescent="0.3">
      <c r="I10" s="7"/>
      <c r="J10" s="2"/>
      <c r="K10" s="2"/>
      <c r="L10" s="2"/>
      <c r="M10" s="2"/>
      <c r="N10" s="2"/>
      <c r="O10" s="2"/>
    </row>
    <row r="11" spans="1:15" ht="16.5" x14ac:dyDescent="0.3">
      <c r="I11" s="7"/>
      <c r="J11" s="2"/>
      <c r="K11" s="2"/>
      <c r="L11" s="2"/>
      <c r="M11" s="2"/>
      <c r="N11" s="2"/>
      <c r="O11" s="2"/>
    </row>
    <row r="12" spans="1:15" ht="16.5" x14ac:dyDescent="0.3">
      <c r="I12" s="7"/>
      <c r="J12" s="2"/>
      <c r="K12" s="2"/>
      <c r="L12" s="2"/>
      <c r="M12" s="2"/>
      <c r="N12" s="2"/>
      <c r="O12" s="2"/>
    </row>
    <row r="13" spans="1:15" ht="16.5" x14ac:dyDescent="0.3">
      <c r="I13" s="7"/>
      <c r="J13" s="2"/>
      <c r="K13" s="2"/>
      <c r="L13" s="2"/>
      <c r="M13" s="2"/>
      <c r="N13" s="2"/>
      <c r="O13" s="2"/>
    </row>
    <row r="14" spans="1:15" ht="16.5" x14ac:dyDescent="0.3">
      <c r="I14" s="7"/>
      <c r="J14" s="2"/>
      <c r="K14" s="2"/>
      <c r="L14" s="2"/>
      <c r="M14" s="2"/>
      <c r="N14" s="2"/>
      <c r="O14" s="2"/>
    </row>
    <row r="15" spans="1:15" ht="16.5" x14ac:dyDescent="0.3">
      <c r="I15" s="7"/>
      <c r="J15" s="2"/>
      <c r="K15" s="2"/>
      <c r="L15" s="2"/>
      <c r="M15" s="2"/>
      <c r="N15" s="2"/>
      <c r="O15" s="2"/>
    </row>
    <row r="16" spans="1:15" ht="16.5" x14ac:dyDescent="0.3">
      <c r="I16" s="7"/>
      <c r="J16" s="2"/>
      <c r="K16" s="2"/>
      <c r="L16" s="2"/>
      <c r="M16" s="2"/>
      <c r="N16" s="2"/>
      <c r="O16" s="2"/>
    </row>
    <row r="17" spans="1:16" ht="16.5" x14ac:dyDescent="0.3">
      <c r="I17" s="7"/>
      <c r="J17" s="2"/>
      <c r="K17" s="2"/>
      <c r="L17" s="2"/>
      <c r="M17" s="2"/>
      <c r="N17" s="2"/>
      <c r="O17" s="2"/>
    </row>
    <row r="18" spans="1:16" ht="17.25" x14ac:dyDescent="0.3">
      <c r="A18" s="118" t="s">
        <v>2</v>
      </c>
      <c r="D18" s="5"/>
      <c r="I18" s="7"/>
      <c r="J18" s="2"/>
      <c r="K18" s="2"/>
      <c r="L18" s="2"/>
      <c r="M18" s="2"/>
      <c r="N18" s="2"/>
      <c r="O18" s="2"/>
    </row>
    <row r="19" spans="1:16" ht="16.5" x14ac:dyDescent="0.3">
      <c r="D19" s="5"/>
      <c r="I19" s="19"/>
      <c r="J19" s="2"/>
      <c r="K19" s="2"/>
      <c r="L19" s="2"/>
      <c r="M19" s="2"/>
      <c r="N19" s="2"/>
      <c r="O19" s="2"/>
    </row>
    <row r="21" spans="1:16" ht="33" x14ac:dyDescent="0.3">
      <c r="A21" s="19"/>
      <c r="B21" s="19"/>
      <c r="C21" s="19"/>
      <c r="D21" s="19"/>
      <c r="E21" s="19"/>
      <c r="F21" s="19"/>
      <c r="G21" s="19"/>
      <c r="J21" s="19"/>
      <c r="K21" s="19" t="s">
        <v>23</v>
      </c>
      <c r="L21" s="19" t="s">
        <v>24</v>
      </c>
      <c r="M21" s="19" t="s">
        <v>25</v>
      </c>
      <c r="N21" s="19" t="s">
        <v>26</v>
      </c>
      <c r="O21" s="19" t="s">
        <v>27</v>
      </c>
      <c r="P21" s="19" t="s">
        <v>63</v>
      </c>
    </row>
    <row r="22" spans="1:16" ht="16.5" x14ac:dyDescent="0.3">
      <c r="A22" s="7"/>
      <c r="B22" s="29"/>
      <c r="C22" s="29"/>
      <c r="D22" s="29"/>
      <c r="E22" s="29"/>
      <c r="F22" s="29"/>
      <c r="G22" s="29"/>
      <c r="J22" s="7" t="s">
        <v>4</v>
      </c>
      <c r="K22" s="28">
        <v>1.351</v>
      </c>
      <c r="L22" s="28">
        <v>1.1240000000000001</v>
      </c>
      <c r="M22" s="28">
        <v>0.67</v>
      </c>
      <c r="N22" s="28">
        <v>0.191</v>
      </c>
      <c r="O22" s="28">
        <v>6.9000000000000006E-2</v>
      </c>
      <c r="P22" s="28">
        <v>3.4049999999999998</v>
      </c>
    </row>
    <row r="23" spans="1:16" ht="16.5" x14ac:dyDescent="0.3">
      <c r="A23" s="7"/>
      <c r="B23" s="29"/>
      <c r="C23" s="29"/>
      <c r="D23" s="29"/>
      <c r="E23" s="29"/>
      <c r="F23" s="29"/>
      <c r="G23" s="29"/>
      <c r="J23" s="7" t="s">
        <v>8</v>
      </c>
      <c r="K23" s="28">
        <v>1.5920000000000001</v>
      </c>
      <c r="L23" s="28">
        <v>1.0429999999999999</v>
      </c>
      <c r="M23" s="28">
        <v>0.60799999999999998</v>
      </c>
      <c r="N23" s="28">
        <v>0.106</v>
      </c>
      <c r="O23" s="28">
        <v>6.2E-2</v>
      </c>
      <c r="P23" s="28">
        <v>3.411</v>
      </c>
    </row>
    <row r="24" spans="1:16" ht="16.5" x14ac:dyDescent="0.3">
      <c r="A24" s="7"/>
      <c r="B24" s="29"/>
      <c r="C24" s="29"/>
      <c r="D24" s="29"/>
      <c r="E24" s="29"/>
      <c r="F24" s="29"/>
      <c r="G24" s="29"/>
      <c r="J24" s="7" t="s">
        <v>9</v>
      </c>
      <c r="K24" s="28">
        <v>1.496</v>
      </c>
      <c r="L24" s="28">
        <v>0.96899999999999997</v>
      </c>
      <c r="M24" s="28">
        <v>0.75900000000000001</v>
      </c>
      <c r="N24" s="28">
        <v>0.12</v>
      </c>
      <c r="O24" s="28">
        <v>0.05</v>
      </c>
      <c r="P24" s="28">
        <v>3.3940000000000001</v>
      </c>
    </row>
    <row r="25" spans="1:16" ht="16.5" x14ac:dyDescent="0.3">
      <c r="A25" s="7"/>
      <c r="B25" s="29"/>
      <c r="C25" s="29"/>
      <c r="D25" s="29"/>
      <c r="E25" s="29"/>
      <c r="F25" s="29"/>
      <c r="G25" s="29"/>
      <c r="J25" s="7" t="s">
        <v>10</v>
      </c>
      <c r="K25" s="28">
        <v>1.43</v>
      </c>
      <c r="L25" s="28">
        <v>0.89300000000000002</v>
      </c>
      <c r="M25" s="28">
        <v>0.73899999999999999</v>
      </c>
      <c r="N25" s="28">
        <v>0.14299999999999999</v>
      </c>
      <c r="O25" s="28">
        <v>5.0999999999999997E-2</v>
      </c>
      <c r="P25" s="28">
        <v>3.2559999999999998</v>
      </c>
    </row>
    <row r="26" spans="1:16" ht="16.5" x14ac:dyDescent="0.3">
      <c r="A26" s="7"/>
      <c r="B26" s="29"/>
      <c r="C26" s="29"/>
      <c r="D26" s="29"/>
      <c r="E26" s="29"/>
      <c r="F26" s="29"/>
      <c r="G26" s="29"/>
      <c r="J26" s="7" t="s">
        <v>11</v>
      </c>
      <c r="K26" s="28">
        <v>1.373</v>
      </c>
      <c r="L26" s="28">
        <v>0.81200000000000006</v>
      </c>
      <c r="M26" s="28">
        <v>0.77</v>
      </c>
      <c r="N26" s="28">
        <v>0.128</v>
      </c>
      <c r="O26" s="28">
        <v>3.4000000000000002E-2</v>
      </c>
      <c r="P26" s="28">
        <v>3.117</v>
      </c>
    </row>
    <row r="27" spans="1:16" ht="16.5" x14ac:dyDescent="0.3">
      <c r="A27" s="7"/>
      <c r="B27" s="29"/>
      <c r="C27" s="29"/>
      <c r="D27" s="29"/>
      <c r="E27" s="29"/>
      <c r="F27" s="29"/>
      <c r="G27" s="29"/>
      <c r="J27" s="7" t="s">
        <v>12</v>
      </c>
      <c r="K27" s="28">
        <v>1.5940000000000001</v>
      </c>
      <c r="L27" s="28">
        <v>0.80400000000000005</v>
      </c>
      <c r="M27" s="28">
        <v>0.82899999999999996</v>
      </c>
      <c r="N27" s="28">
        <v>0.113</v>
      </c>
      <c r="O27" s="28">
        <v>5.0999999999999997E-2</v>
      </c>
      <c r="P27" s="28">
        <v>3.391</v>
      </c>
    </row>
    <row r="28" spans="1:16" ht="16.5" x14ac:dyDescent="0.3">
      <c r="A28" s="7"/>
      <c r="B28" s="29"/>
      <c r="C28" s="29"/>
      <c r="D28" s="29"/>
      <c r="E28" s="29"/>
      <c r="F28" s="29"/>
      <c r="G28" s="29"/>
      <c r="J28" s="7" t="s">
        <v>13</v>
      </c>
      <c r="K28" s="28">
        <v>1.823</v>
      </c>
      <c r="L28" s="28">
        <v>0.89900000000000002</v>
      </c>
      <c r="M28" s="28">
        <v>0.78500000000000003</v>
      </c>
      <c r="N28" s="28">
        <v>0.17</v>
      </c>
      <c r="O28" s="28">
        <v>3.4000000000000002E-2</v>
      </c>
      <c r="P28" s="28">
        <v>3.7109999999999999</v>
      </c>
    </row>
    <row r="29" spans="1:16" ht="16.5" x14ac:dyDescent="0.3">
      <c r="A29" s="7"/>
      <c r="B29" s="29"/>
      <c r="C29" s="29"/>
      <c r="D29" s="29"/>
      <c r="E29" s="29"/>
      <c r="F29" s="29"/>
      <c r="G29" s="29"/>
      <c r="J29" s="7" t="s">
        <v>14</v>
      </c>
      <c r="K29" s="28">
        <v>1.837</v>
      </c>
      <c r="L29" s="28">
        <v>1.0429999999999999</v>
      </c>
      <c r="M29" s="28">
        <v>0.97</v>
      </c>
      <c r="N29" s="28">
        <v>0.26</v>
      </c>
      <c r="O29" s="28">
        <v>6.2E-2</v>
      </c>
      <c r="P29" s="28">
        <v>4.1719999999999997</v>
      </c>
    </row>
    <row r="30" spans="1:16" ht="16.5" x14ac:dyDescent="0.3">
      <c r="A30" s="7"/>
      <c r="B30" s="29"/>
      <c r="C30" s="29"/>
      <c r="D30" s="29"/>
      <c r="E30" s="29"/>
      <c r="F30" s="29"/>
      <c r="G30" s="29"/>
      <c r="J30" s="7" t="s">
        <v>15</v>
      </c>
      <c r="K30" s="28">
        <v>1.85</v>
      </c>
      <c r="L30" s="28">
        <v>0.91600000000000004</v>
      </c>
      <c r="M30" s="28">
        <v>1.089</v>
      </c>
      <c r="N30" s="28">
        <v>0.30299999999999999</v>
      </c>
      <c r="O30" s="28">
        <v>0.12</v>
      </c>
      <c r="P30" s="28">
        <v>4.2779999999999996</v>
      </c>
    </row>
    <row r="31" spans="1:16" ht="16.5" x14ac:dyDescent="0.3">
      <c r="A31" s="7"/>
      <c r="B31" s="29"/>
      <c r="C31" s="29"/>
      <c r="D31" s="29"/>
      <c r="E31" s="29"/>
      <c r="F31" s="29"/>
      <c r="G31" s="29"/>
      <c r="J31" s="7" t="s">
        <v>16</v>
      </c>
      <c r="K31" s="28">
        <v>2.1230000000000002</v>
      </c>
      <c r="L31" s="28">
        <v>1.0740000000000001</v>
      </c>
      <c r="M31" s="28">
        <v>1.3129999999999999</v>
      </c>
      <c r="N31" s="28">
        <v>0.307</v>
      </c>
      <c r="O31" s="28">
        <v>0.14299999999999999</v>
      </c>
      <c r="P31" s="28">
        <v>4.96</v>
      </c>
    </row>
    <row r="32" spans="1:16" ht="16.5" x14ac:dyDescent="0.3">
      <c r="A32" s="7"/>
      <c r="B32" s="29"/>
      <c r="C32" s="29"/>
      <c r="D32" s="29"/>
      <c r="E32" s="29"/>
      <c r="F32" s="29"/>
      <c r="G32" s="29"/>
      <c r="J32" s="7" t="s">
        <v>17</v>
      </c>
      <c r="K32" s="28">
        <v>2.1720000000000002</v>
      </c>
      <c r="L32" s="28">
        <v>1.2050000000000001</v>
      </c>
      <c r="M32" s="28">
        <v>1.4990000000000001</v>
      </c>
      <c r="N32" s="28">
        <v>0.32700000000000001</v>
      </c>
      <c r="O32" s="28">
        <v>0.377</v>
      </c>
      <c r="P32" s="28">
        <v>5.58</v>
      </c>
    </row>
    <row r="33" spans="1:16" ht="16.5" x14ac:dyDescent="0.3">
      <c r="A33" s="7"/>
      <c r="B33" s="29"/>
      <c r="C33" s="29"/>
      <c r="D33" s="29"/>
      <c r="E33" s="29"/>
      <c r="F33" s="29"/>
      <c r="G33" s="29"/>
      <c r="J33" s="7" t="s">
        <v>18</v>
      </c>
      <c r="K33" s="28">
        <v>2.5640000000000001</v>
      </c>
      <c r="L33" s="28">
        <v>1.627</v>
      </c>
      <c r="M33" s="28">
        <v>1.8640000000000001</v>
      </c>
      <c r="N33" s="28">
        <v>0.70699999999999996</v>
      </c>
      <c r="O33" s="28">
        <v>0.503</v>
      </c>
      <c r="P33" s="28">
        <v>7.2649999999999997</v>
      </c>
    </row>
    <row r="34" spans="1:16" ht="16.5" x14ac:dyDescent="0.3">
      <c r="A34" s="7"/>
      <c r="B34" s="29"/>
      <c r="C34" s="29"/>
      <c r="D34" s="29"/>
      <c r="E34" s="29"/>
      <c r="F34" s="29"/>
      <c r="G34" s="29"/>
      <c r="J34" s="7" t="s">
        <v>19</v>
      </c>
      <c r="K34" s="28">
        <v>2.653</v>
      </c>
      <c r="L34" s="28">
        <v>2.2810000000000001</v>
      </c>
      <c r="M34" s="28">
        <v>2.5190000000000001</v>
      </c>
      <c r="N34" s="28">
        <v>0.9</v>
      </c>
      <c r="O34" s="28">
        <v>0.74099999999999999</v>
      </c>
      <c r="P34" s="28">
        <v>9.0939999999999994</v>
      </c>
    </row>
    <row r="35" spans="1:16" ht="16.5" x14ac:dyDescent="0.3">
      <c r="A35" s="7"/>
      <c r="B35" s="29"/>
      <c r="C35" s="29"/>
      <c r="D35" s="29"/>
      <c r="E35" s="29"/>
      <c r="F35" s="29"/>
      <c r="G35" s="29"/>
      <c r="J35" s="7" t="s">
        <v>20</v>
      </c>
      <c r="K35" s="28">
        <v>2.94</v>
      </c>
      <c r="L35" s="28">
        <v>2.3580000000000001</v>
      </c>
      <c r="M35" s="28">
        <v>4.0449999999999999</v>
      </c>
      <c r="N35" s="28">
        <v>0.66400000000000003</v>
      </c>
      <c r="O35" s="28">
        <v>0.76700000000000002</v>
      </c>
      <c r="P35" s="28">
        <v>10.773999999999999</v>
      </c>
    </row>
    <row r="36" spans="1:16" ht="33" x14ac:dyDescent="0.3">
      <c r="A36" s="19"/>
      <c r="B36" s="29"/>
      <c r="C36" s="29"/>
      <c r="D36" s="29"/>
      <c r="E36" s="29"/>
      <c r="F36" s="29"/>
      <c r="G36" s="29"/>
      <c r="J36" s="19" t="s">
        <v>21</v>
      </c>
      <c r="K36" s="28">
        <v>3.6589999999999998</v>
      </c>
      <c r="L36" s="28">
        <v>2.5430000000000001</v>
      </c>
      <c r="M36" s="28">
        <v>5.0620000000000003</v>
      </c>
      <c r="N36" s="28">
        <v>0.60199999999999998</v>
      </c>
      <c r="O36" s="28">
        <v>0.89500000000000002</v>
      </c>
      <c r="P36" s="28">
        <v>12.760999999999999</v>
      </c>
    </row>
    <row r="37" spans="1:16" x14ac:dyDescent="0.25">
      <c r="B37" s="4"/>
      <c r="C37" s="4"/>
      <c r="D37" s="4"/>
      <c r="E37" s="4"/>
      <c r="F37" s="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851A-ADE8-406F-BDCD-3894A3DADB26}">
  <dimension ref="A2:H46"/>
  <sheetViews>
    <sheetView workbookViewId="0">
      <selection activeCell="T24" sqref="T24"/>
    </sheetView>
  </sheetViews>
  <sheetFormatPr defaultRowHeight="15" x14ac:dyDescent="0.25"/>
  <cols>
    <col min="1" max="1" width="14.85546875" customWidth="1"/>
    <col min="2" max="2" width="14.7109375" customWidth="1"/>
  </cols>
  <sheetData>
    <row r="2" spans="1:1" ht="17.25" x14ac:dyDescent="0.25">
      <c r="A2" s="22" t="s">
        <v>167</v>
      </c>
    </row>
    <row r="20" spans="1:8" ht="17.25" x14ac:dyDescent="0.3">
      <c r="A20" s="69" t="s">
        <v>184</v>
      </c>
    </row>
    <row r="23" spans="1:8" x14ac:dyDescent="0.25">
      <c r="F23" s="65" t="s">
        <v>131</v>
      </c>
    </row>
    <row r="24" spans="1:8" ht="79.150000000000006" customHeight="1" x14ac:dyDescent="0.25">
      <c r="A24" s="66"/>
      <c r="B24" s="66"/>
      <c r="C24" s="66"/>
      <c r="D24" s="66"/>
      <c r="F24" s="66" t="s">
        <v>135</v>
      </c>
      <c r="G24" s="66" t="s">
        <v>133</v>
      </c>
      <c r="H24" s="66" t="s">
        <v>132</v>
      </c>
    </row>
    <row r="25" spans="1:8" x14ac:dyDescent="0.25">
      <c r="A25" s="3"/>
      <c r="B25" s="3"/>
      <c r="C25" s="3"/>
      <c r="D25" s="3"/>
      <c r="E25">
        <v>2002</v>
      </c>
      <c r="F25" s="3">
        <v>12.369</v>
      </c>
      <c r="G25" s="3">
        <v>6.41</v>
      </c>
      <c r="H25" s="3">
        <v>18.779</v>
      </c>
    </row>
    <row r="26" spans="1:8" x14ac:dyDescent="0.25">
      <c r="A26" s="3"/>
      <c r="B26" s="3"/>
      <c r="C26" s="3"/>
      <c r="D26" s="3"/>
      <c r="E26">
        <v>2003</v>
      </c>
      <c r="F26" s="3">
        <v>13.256</v>
      </c>
      <c r="G26" s="3">
        <v>6.5309999999999997</v>
      </c>
      <c r="H26" s="3">
        <v>19.786999999999999</v>
      </c>
    </row>
    <row r="27" spans="1:8" x14ac:dyDescent="0.25">
      <c r="A27" s="3"/>
      <c r="B27" s="3"/>
      <c r="C27" s="3"/>
      <c r="D27" s="3"/>
      <c r="E27">
        <v>2004</v>
      </c>
      <c r="F27" s="3">
        <v>15.700000000000001</v>
      </c>
      <c r="G27" s="3">
        <v>5.306</v>
      </c>
      <c r="H27" s="3">
        <v>21.006</v>
      </c>
    </row>
    <row r="28" spans="1:8" x14ac:dyDescent="0.25">
      <c r="A28" s="3"/>
      <c r="B28" s="3"/>
      <c r="C28" s="3"/>
      <c r="D28" s="3"/>
      <c r="E28">
        <v>2005</v>
      </c>
      <c r="F28" s="3">
        <v>15.397</v>
      </c>
      <c r="G28" s="3">
        <v>5.2549999999999999</v>
      </c>
      <c r="H28" s="3">
        <v>20.652000000000001</v>
      </c>
    </row>
    <row r="29" spans="1:8" x14ac:dyDescent="0.25">
      <c r="A29" s="3"/>
      <c r="B29" s="3"/>
      <c r="C29" s="3"/>
      <c r="D29" s="3"/>
      <c r="E29">
        <v>2006</v>
      </c>
      <c r="F29" s="3">
        <v>16.39</v>
      </c>
      <c r="G29" s="3">
        <v>5.2549999999999999</v>
      </c>
      <c r="H29" s="3">
        <v>21.645</v>
      </c>
    </row>
    <row r="30" spans="1:8" x14ac:dyDescent="0.25">
      <c r="A30" s="3"/>
      <c r="B30" s="3"/>
      <c r="C30" s="3"/>
      <c r="D30" s="3"/>
      <c r="E30">
        <v>2007</v>
      </c>
      <c r="F30" s="3">
        <v>16.987000000000002</v>
      </c>
      <c r="G30" s="3">
        <v>5.742</v>
      </c>
      <c r="H30" s="3">
        <v>22.728999999999999</v>
      </c>
    </row>
    <row r="31" spans="1:8" x14ac:dyDescent="0.25">
      <c r="A31" s="3"/>
      <c r="B31" s="3"/>
      <c r="C31" s="3"/>
      <c r="D31" s="3"/>
      <c r="E31">
        <v>2008</v>
      </c>
      <c r="F31" s="3">
        <v>19.427</v>
      </c>
      <c r="G31" s="3">
        <v>6.2250000000000005</v>
      </c>
      <c r="H31" s="3">
        <v>25.652000000000001</v>
      </c>
    </row>
    <row r="32" spans="1:8" x14ac:dyDescent="0.25">
      <c r="A32" s="3"/>
      <c r="B32" s="3"/>
      <c r="C32" s="3"/>
      <c r="D32" s="3"/>
      <c r="E32">
        <v>2009</v>
      </c>
      <c r="F32" s="3">
        <v>19.594000000000001</v>
      </c>
      <c r="G32" s="3">
        <v>6.1950000000000003</v>
      </c>
      <c r="H32" s="3">
        <v>25.789000000000001</v>
      </c>
    </row>
    <row r="33" spans="1:8" x14ac:dyDescent="0.25">
      <c r="A33" s="3"/>
      <c r="B33" s="3"/>
      <c r="C33" s="3"/>
      <c r="D33" s="3"/>
      <c r="E33">
        <v>2010</v>
      </c>
      <c r="F33" s="3">
        <v>22.003</v>
      </c>
      <c r="G33" s="3">
        <v>6.556</v>
      </c>
      <c r="H33" s="3">
        <v>28.559000000000001</v>
      </c>
    </row>
    <row r="34" spans="1:8" x14ac:dyDescent="0.25">
      <c r="A34" s="3"/>
      <c r="B34" s="3"/>
      <c r="C34" s="3"/>
      <c r="D34" s="3"/>
      <c r="E34">
        <v>2011</v>
      </c>
      <c r="F34" s="3">
        <v>20.59</v>
      </c>
      <c r="G34" s="3">
        <v>5.1130000000000004</v>
      </c>
      <c r="H34" s="3">
        <v>25.702999999999999</v>
      </c>
    </row>
    <row r="35" spans="1:8" x14ac:dyDescent="0.25">
      <c r="A35" s="3"/>
      <c r="B35" s="3"/>
      <c r="C35" s="3"/>
      <c r="D35" s="3"/>
      <c r="E35">
        <v>2012</v>
      </c>
      <c r="F35" s="3">
        <v>25.842000000000002</v>
      </c>
      <c r="G35" s="3">
        <v>7.6619999999999999</v>
      </c>
      <c r="H35" s="3">
        <v>33.503999999999998</v>
      </c>
    </row>
    <row r="36" spans="1:8" x14ac:dyDescent="0.25">
      <c r="A36" s="3"/>
      <c r="B36" s="3"/>
      <c r="C36" s="3"/>
      <c r="D36" s="3"/>
      <c r="E36">
        <v>2013</v>
      </c>
      <c r="F36" s="3">
        <v>25.72</v>
      </c>
      <c r="G36" s="3">
        <v>8.5280000000000005</v>
      </c>
      <c r="H36" s="3">
        <v>34.247999999999998</v>
      </c>
    </row>
    <row r="37" spans="1:8" x14ac:dyDescent="0.25">
      <c r="A37" s="3"/>
      <c r="B37" s="3"/>
      <c r="C37" s="3"/>
      <c r="D37" s="3"/>
      <c r="E37">
        <v>2014</v>
      </c>
      <c r="F37" s="3">
        <v>23.561</v>
      </c>
      <c r="G37" s="3">
        <v>9.0570000000000004</v>
      </c>
      <c r="H37" s="3">
        <v>32.618000000000002</v>
      </c>
    </row>
    <row r="38" spans="1:8" x14ac:dyDescent="0.25">
      <c r="A38" s="3"/>
      <c r="B38" s="3"/>
      <c r="C38" s="3"/>
      <c r="D38" s="3"/>
      <c r="E38">
        <v>2015</v>
      </c>
      <c r="F38" s="3">
        <v>23.757000000000001</v>
      </c>
      <c r="G38" s="3">
        <v>9.261000000000001</v>
      </c>
      <c r="H38" s="3">
        <v>33.018000000000001</v>
      </c>
    </row>
    <row r="39" spans="1:8" x14ac:dyDescent="0.25">
      <c r="A39" s="3"/>
      <c r="B39" s="3"/>
      <c r="C39" s="3"/>
      <c r="D39" s="3"/>
      <c r="E39">
        <v>2016</v>
      </c>
      <c r="F39" s="3">
        <v>25.112000000000002</v>
      </c>
      <c r="G39" s="3">
        <v>9.7680000000000007</v>
      </c>
      <c r="H39" s="3">
        <v>34.880000000000003</v>
      </c>
    </row>
    <row r="40" spans="1:8" x14ac:dyDescent="0.25">
      <c r="A40" s="3"/>
      <c r="B40" s="3"/>
      <c r="C40" s="3"/>
      <c r="D40" s="3"/>
      <c r="E40">
        <v>2017</v>
      </c>
      <c r="F40" s="3">
        <v>26.248999999999999</v>
      </c>
      <c r="G40" s="3">
        <v>9.5760000000000005</v>
      </c>
      <c r="H40" s="3">
        <v>35.825000000000003</v>
      </c>
    </row>
    <row r="41" spans="1:8" x14ac:dyDescent="0.25">
      <c r="A41" s="3"/>
      <c r="B41" s="3"/>
      <c r="C41" s="3"/>
      <c r="D41" s="3"/>
      <c r="E41">
        <v>2018</v>
      </c>
      <c r="F41" s="3">
        <v>26.795000000000002</v>
      </c>
      <c r="G41" s="3">
        <v>9.4220000000000006</v>
      </c>
      <c r="H41" s="3">
        <v>36.216999999999999</v>
      </c>
    </row>
    <row r="42" spans="1:8" x14ac:dyDescent="0.25">
      <c r="A42" s="3"/>
      <c r="B42" s="3"/>
      <c r="C42" s="3"/>
      <c r="D42" s="3"/>
      <c r="E42">
        <v>2019</v>
      </c>
      <c r="F42" s="3">
        <v>37.85</v>
      </c>
      <c r="G42" s="3">
        <v>11.163</v>
      </c>
      <c r="H42" s="3">
        <v>49.012999999999998</v>
      </c>
    </row>
    <row r="43" spans="1:8" x14ac:dyDescent="0.25">
      <c r="A43" s="3"/>
      <c r="B43" s="3"/>
      <c r="C43" s="3"/>
      <c r="D43" s="3"/>
      <c r="E43">
        <v>2020</v>
      </c>
      <c r="F43" s="3">
        <v>30.677</v>
      </c>
      <c r="G43" s="3">
        <v>11.242000000000001</v>
      </c>
      <c r="H43" s="3">
        <v>41.919000000000004</v>
      </c>
    </row>
    <row r="44" spans="1:8" x14ac:dyDescent="0.25">
      <c r="A44" s="3"/>
      <c r="B44" s="3"/>
      <c r="C44" s="3"/>
      <c r="D44" s="3"/>
      <c r="E44">
        <v>2021</v>
      </c>
      <c r="F44" s="3">
        <v>32.572000000000003</v>
      </c>
      <c r="G44" s="3">
        <v>12.073</v>
      </c>
      <c r="H44" s="3">
        <v>44.645000000000003</v>
      </c>
    </row>
    <row r="45" spans="1:8" x14ac:dyDescent="0.25">
      <c r="A45" s="3"/>
      <c r="B45" s="3"/>
      <c r="C45" s="3"/>
      <c r="D45" s="3"/>
      <c r="E45">
        <v>2022</v>
      </c>
      <c r="F45" s="3">
        <v>42.7</v>
      </c>
      <c r="G45" s="3">
        <v>13.061999999999999</v>
      </c>
      <c r="H45" s="3">
        <v>55.762</v>
      </c>
    </row>
    <row r="46" spans="1:8" x14ac:dyDescent="0.25">
      <c r="A46" s="3"/>
      <c r="B46" s="3"/>
      <c r="C46" s="3"/>
      <c r="D46" s="3"/>
      <c r="E46">
        <v>2023</v>
      </c>
      <c r="F46" s="3">
        <v>42.59</v>
      </c>
      <c r="G46" s="3">
        <v>13.358000000000001</v>
      </c>
      <c r="H46" s="3">
        <v>55.948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3AD0-0CE7-4A5F-9D7C-51596DAEE3B3}">
  <dimension ref="A2:I58"/>
  <sheetViews>
    <sheetView zoomScaleNormal="100" workbookViewId="0">
      <selection activeCell="A2" sqref="A2"/>
    </sheetView>
  </sheetViews>
  <sheetFormatPr defaultRowHeight="15" x14ac:dyDescent="0.25"/>
  <cols>
    <col min="1" max="1" width="13" customWidth="1"/>
    <col min="2" max="2" width="14.85546875" customWidth="1"/>
    <col min="3" max="3" width="14.7109375" customWidth="1"/>
  </cols>
  <sheetData>
    <row r="2" spans="1:1" ht="17.25" x14ac:dyDescent="0.25">
      <c r="A2" s="22" t="s">
        <v>168</v>
      </c>
    </row>
    <row r="20" spans="1:9" ht="17.25" x14ac:dyDescent="0.3">
      <c r="B20" s="64" t="s">
        <v>134</v>
      </c>
    </row>
    <row r="26" spans="1:9" ht="17.25" x14ac:dyDescent="0.3">
      <c r="A26" s="69" t="s">
        <v>184</v>
      </c>
    </row>
    <row r="32" spans="1:9" ht="45" x14ac:dyDescent="0.25">
      <c r="C32" s="20"/>
      <c r="F32" s="125" t="s">
        <v>136</v>
      </c>
      <c r="G32" s="66" t="s">
        <v>137</v>
      </c>
      <c r="H32" s="66" t="s">
        <v>138</v>
      </c>
      <c r="I32" s="125"/>
    </row>
    <row r="33" spans="1:9" ht="27.6" customHeight="1" x14ac:dyDescent="0.25">
      <c r="A33" s="3"/>
      <c r="B33" s="3"/>
      <c r="C33" s="3"/>
      <c r="E33">
        <v>2002</v>
      </c>
      <c r="F33" s="2">
        <v>69.358000000000004</v>
      </c>
      <c r="G33" s="2">
        <v>37.804000000000002</v>
      </c>
      <c r="H33" s="2">
        <v>12.369</v>
      </c>
      <c r="I33" s="2"/>
    </row>
    <row r="34" spans="1:9" x14ac:dyDescent="0.25">
      <c r="A34" s="3"/>
      <c r="B34" s="3"/>
      <c r="C34" s="3"/>
      <c r="E34">
        <v>2003</v>
      </c>
      <c r="F34" s="2">
        <v>64.010000000000005</v>
      </c>
      <c r="G34" s="2">
        <v>36.225999999999999</v>
      </c>
      <c r="H34" s="2">
        <v>13.256</v>
      </c>
      <c r="I34" s="2"/>
    </row>
    <row r="35" spans="1:9" x14ac:dyDescent="0.25">
      <c r="A35" s="3"/>
      <c r="B35" s="3"/>
      <c r="C35" s="3"/>
      <c r="E35">
        <v>2004</v>
      </c>
      <c r="F35" s="2">
        <v>59.658999999999999</v>
      </c>
      <c r="G35" s="2">
        <v>36.116999999999997</v>
      </c>
      <c r="H35" s="2">
        <v>15.700000000000001</v>
      </c>
      <c r="I35" s="2"/>
    </row>
    <row r="36" spans="1:9" x14ac:dyDescent="0.25">
      <c r="A36" s="3"/>
      <c r="B36" s="3"/>
      <c r="C36" s="3"/>
      <c r="E36">
        <v>2005</v>
      </c>
      <c r="F36" s="2">
        <v>56.436</v>
      </c>
      <c r="G36" s="2">
        <v>34.51</v>
      </c>
      <c r="H36" s="2">
        <v>15.397</v>
      </c>
      <c r="I36" s="2"/>
    </row>
    <row r="37" spans="1:9" x14ac:dyDescent="0.25">
      <c r="A37" s="3"/>
      <c r="B37" s="3"/>
      <c r="C37" s="3"/>
      <c r="E37">
        <v>2006</v>
      </c>
      <c r="F37" s="2">
        <v>56.154000000000003</v>
      </c>
      <c r="G37" s="2">
        <v>35.633000000000003</v>
      </c>
      <c r="H37" s="2">
        <v>16.39</v>
      </c>
      <c r="I37" s="2"/>
    </row>
    <row r="38" spans="1:9" x14ac:dyDescent="0.25">
      <c r="A38" s="3"/>
      <c r="B38" s="3"/>
      <c r="C38" s="3"/>
      <c r="E38">
        <v>2007</v>
      </c>
      <c r="F38" s="2">
        <v>56.233000000000004</v>
      </c>
      <c r="G38" s="2">
        <v>33.913000000000004</v>
      </c>
      <c r="H38" s="2">
        <v>16.987000000000002</v>
      </c>
      <c r="I38" s="2"/>
    </row>
    <row r="39" spans="1:9" x14ac:dyDescent="0.25">
      <c r="A39" s="3"/>
      <c r="B39" s="3"/>
      <c r="C39" s="3"/>
      <c r="E39">
        <v>2008</v>
      </c>
      <c r="F39" s="2">
        <v>55.390999999999998</v>
      </c>
      <c r="G39" s="2">
        <v>35.685000000000002</v>
      </c>
      <c r="H39" s="2">
        <v>19.427</v>
      </c>
      <c r="I39" s="2"/>
    </row>
    <row r="40" spans="1:9" x14ac:dyDescent="0.25">
      <c r="A40" s="3"/>
      <c r="B40" s="3"/>
      <c r="C40" s="3"/>
      <c r="E40">
        <v>2009</v>
      </c>
      <c r="F40" s="2">
        <v>46.673999999999999</v>
      </c>
      <c r="G40" s="2">
        <v>32.832999999999998</v>
      </c>
      <c r="H40" s="2">
        <v>19.594000000000001</v>
      </c>
      <c r="I40" s="2"/>
    </row>
    <row r="41" spans="1:9" x14ac:dyDescent="0.25">
      <c r="A41" s="3"/>
      <c r="B41" s="3"/>
      <c r="C41" s="3"/>
      <c r="E41">
        <v>2010</v>
      </c>
      <c r="F41" s="2">
        <v>43.975999999999999</v>
      </c>
      <c r="G41" s="2">
        <v>33.947000000000003</v>
      </c>
      <c r="H41" s="2">
        <v>22.003</v>
      </c>
      <c r="I41" s="2"/>
    </row>
    <row r="42" spans="1:9" x14ac:dyDescent="0.25">
      <c r="A42" s="3"/>
      <c r="B42" s="3"/>
      <c r="C42" s="3"/>
      <c r="E42">
        <v>2011</v>
      </c>
      <c r="F42" s="2">
        <v>50.724000000000004</v>
      </c>
      <c r="G42" s="2">
        <v>30.304000000000002</v>
      </c>
      <c r="H42" s="2">
        <v>20.59</v>
      </c>
      <c r="I42" s="2"/>
    </row>
    <row r="43" spans="1:9" x14ac:dyDescent="0.25">
      <c r="A43" s="3"/>
      <c r="B43" s="3"/>
      <c r="C43" s="3"/>
      <c r="E43">
        <v>2012</v>
      </c>
      <c r="F43" s="2">
        <v>53.093000000000004</v>
      </c>
      <c r="G43" s="2">
        <v>40.094999999999999</v>
      </c>
      <c r="H43" s="2">
        <v>25.842000000000002</v>
      </c>
      <c r="I43" s="2"/>
    </row>
    <row r="44" spans="1:9" x14ac:dyDescent="0.25">
      <c r="A44" s="3"/>
      <c r="B44" s="3"/>
      <c r="C44" s="3"/>
      <c r="E44">
        <v>2013</v>
      </c>
      <c r="F44" s="2">
        <v>41.121000000000002</v>
      </c>
      <c r="G44" s="2">
        <v>32.710999999999999</v>
      </c>
      <c r="H44" s="2">
        <v>25.72</v>
      </c>
      <c r="I44" s="2"/>
    </row>
    <row r="45" spans="1:9" x14ac:dyDescent="0.25">
      <c r="A45" s="3"/>
      <c r="B45" s="3"/>
      <c r="C45" s="3"/>
      <c r="E45">
        <v>2014</v>
      </c>
      <c r="F45" s="2">
        <v>40.997</v>
      </c>
      <c r="G45" s="2">
        <v>29.533000000000001</v>
      </c>
      <c r="H45" s="2">
        <v>23.561</v>
      </c>
      <c r="I45" s="2"/>
    </row>
    <row r="46" spans="1:9" x14ac:dyDescent="0.25">
      <c r="A46" s="3"/>
      <c r="B46" s="3"/>
      <c r="C46" s="3"/>
      <c r="E46">
        <v>2015</v>
      </c>
      <c r="F46" s="2">
        <v>39.308999999999997</v>
      </c>
      <c r="G46" s="2">
        <v>29.66</v>
      </c>
      <c r="H46" s="2">
        <v>23.757000000000001</v>
      </c>
      <c r="I46" s="2"/>
    </row>
    <row r="47" spans="1:9" x14ac:dyDescent="0.25">
      <c r="A47" s="3"/>
      <c r="B47" s="3"/>
      <c r="C47" s="3"/>
      <c r="E47">
        <v>2016</v>
      </c>
      <c r="F47" s="2">
        <v>39.800000000000004</v>
      </c>
      <c r="G47" s="2">
        <v>31.602</v>
      </c>
      <c r="H47" s="2">
        <v>25.112000000000002</v>
      </c>
      <c r="I47" s="2"/>
    </row>
    <row r="48" spans="1:9" x14ac:dyDescent="0.25">
      <c r="A48" s="3"/>
      <c r="B48" s="3"/>
      <c r="C48" s="3"/>
      <c r="E48">
        <v>2017</v>
      </c>
      <c r="F48" s="2">
        <v>38.878</v>
      </c>
      <c r="G48" s="2">
        <v>31.451000000000001</v>
      </c>
      <c r="H48" s="2">
        <v>26.248999999999999</v>
      </c>
      <c r="I48" s="2"/>
    </row>
    <row r="49" spans="1:9" x14ac:dyDescent="0.25">
      <c r="A49" s="3"/>
      <c r="B49" s="3"/>
      <c r="C49" s="3"/>
      <c r="E49">
        <v>2018</v>
      </c>
      <c r="F49" s="2">
        <v>41.253</v>
      </c>
      <c r="G49" s="2">
        <v>34.381999999999998</v>
      </c>
      <c r="H49" s="2">
        <v>26.795000000000002</v>
      </c>
      <c r="I49" s="2"/>
    </row>
    <row r="50" spans="1:9" x14ac:dyDescent="0.25">
      <c r="A50" s="3"/>
      <c r="B50" s="3"/>
      <c r="C50" s="3"/>
      <c r="E50">
        <v>2019</v>
      </c>
      <c r="F50" s="2">
        <v>36.722000000000001</v>
      </c>
      <c r="G50" s="2">
        <v>40.305</v>
      </c>
      <c r="H50" s="2">
        <v>37.85</v>
      </c>
      <c r="I50" s="2"/>
    </row>
    <row r="51" spans="1:9" x14ac:dyDescent="0.25">
      <c r="A51" s="3"/>
      <c r="B51" s="3"/>
      <c r="C51" s="3"/>
      <c r="E51">
        <v>2020</v>
      </c>
      <c r="F51" s="2">
        <v>27.414000000000001</v>
      </c>
      <c r="G51" s="2">
        <v>33.704000000000001</v>
      </c>
      <c r="H51" s="2">
        <v>30.677</v>
      </c>
      <c r="I51" s="2"/>
    </row>
    <row r="52" spans="1:9" x14ac:dyDescent="0.25">
      <c r="A52" s="3"/>
      <c r="B52" s="3"/>
      <c r="C52" s="3"/>
      <c r="D52" s="70"/>
      <c r="E52">
        <v>2021</v>
      </c>
      <c r="F52" s="2">
        <v>27.702000000000002</v>
      </c>
      <c r="G52" s="2">
        <v>33.749000000000002</v>
      </c>
      <c r="H52" s="2">
        <v>32.572000000000003</v>
      </c>
      <c r="I52" s="2"/>
    </row>
    <row r="53" spans="1:9" x14ac:dyDescent="0.25">
      <c r="A53" s="3"/>
      <c r="B53" s="3"/>
      <c r="C53" s="3"/>
      <c r="D53" s="70"/>
      <c r="E53">
        <v>2022</v>
      </c>
      <c r="F53" s="2">
        <v>28.112000000000002</v>
      </c>
      <c r="G53" s="2">
        <v>40.494999999999997</v>
      </c>
      <c r="H53" s="2">
        <v>42.7</v>
      </c>
      <c r="I53" s="2"/>
    </row>
    <row r="54" spans="1:9" x14ac:dyDescent="0.25">
      <c r="A54" s="3"/>
      <c r="B54" s="3"/>
      <c r="C54" s="3"/>
      <c r="D54" s="70"/>
      <c r="E54">
        <v>2023</v>
      </c>
      <c r="F54" s="2">
        <v>25.682000000000002</v>
      </c>
      <c r="G54" s="2">
        <v>38.603999999999999</v>
      </c>
      <c r="H54" s="2">
        <v>42.59</v>
      </c>
      <c r="I54" s="2"/>
    </row>
    <row r="55" spans="1:9" x14ac:dyDescent="0.25">
      <c r="A55" s="3"/>
      <c r="B55" s="3"/>
      <c r="C55" s="3"/>
    </row>
    <row r="56" spans="1:9" x14ac:dyDescent="0.25">
      <c r="A56" s="4"/>
      <c r="B56" s="4"/>
      <c r="C56" s="4"/>
      <c r="E56" s="31"/>
    </row>
    <row r="57" spans="1:9" x14ac:dyDescent="0.25">
      <c r="E57" s="31"/>
    </row>
    <row r="58" spans="1:9" x14ac:dyDescent="0.25">
      <c r="E58" s="3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FCB8-0F41-4605-9012-C6F7A49021A3}">
  <dimension ref="A1:S58"/>
  <sheetViews>
    <sheetView zoomScale="115" zoomScaleNormal="115" workbookViewId="0">
      <selection activeCell="A25" sqref="A25"/>
    </sheetView>
  </sheetViews>
  <sheetFormatPr defaultRowHeight="15" x14ac:dyDescent="0.25"/>
  <cols>
    <col min="13" max="14" width="19.42578125" style="121" customWidth="1"/>
    <col min="15" max="15" width="15.7109375" customWidth="1"/>
  </cols>
  <sheetData>
    <row r="1" spans="1:15" ht="17.25" x14ac:dyDescent="0.25">
      <c r="A1" s="22" t="s">
        <v>169</v>
      </c>
    </row>
    <row r="4" spans="1:15" ht="55.9" customHeight="1" x14ac:dyDescent="0.25">
      <c r="C4" s="66"/>
      <c r="D4" s="66"/>
      <c r="E4" s="66"/>
      <c r="F4" s="66"/>
      <c r="G4" s="66"/>
      <c r="H4" s="66"/>
      <c r="I4" s="66"/>
      <c r="J4" s="66"/>
      <c r="K4" s="66"/>
      <c r="L4" s="66"/>
      <c r="M4" s="123" t="s">
        <v>149</v>
      </c>
      <c r="N4" s="123" t="s">
        <v>148</v>
      </c>
      <c r="O4" s="66"/>
    </row>
    <row r="5" spans="1:15" x14ac:dyDescent="0.25">
      <c r="J5" s="3"/>
      <c r="M5" s="124">
        <v>2.7160000000000002</v>
      </c>
      <c r="N5" s="124">
        <v>0.78500000000000003</v>
      </c>
      <c r="O5" s="3"/>
    </row>
    <row r="6" spans="1:15" x14ac:dyDescent="0.25">
      <c r="J6" s="3"/>
      <c r="M6" s="124">
        <v>3.0310000000000001</v>
      </c>
      <c r="N6" s="124">
        <v>0.997</v>
      </c>
      <c r="O6" s="3"/>
    </row>
    <row r="7" spans="1:15" x14ac:dyDescent="0.25">
      <c r="J7" s="3"/>
      <c r="M7" s="124">
        <v>2.806</v>
      </c>
      <c r="N7" s="124">
        <v>1.36</v>
      </c>
      <c r="O7" s="3"/>
    </row>
    <row r="8" spans="1:15" x14ac:dyDescent="0.25">
      <c r="J8" s="3"/>
      <c r="M8" s="124">
        <v>4.1930000000000005</v>
      </c>
      <c r="N8" s="124">
        <v>2.048</v>
      </c>
      <c r="O8" s="3"/>
    </row>
    <row r="9" spans="1:15" x14ac:dyDescent="0.25">
      <c r="J9" s="3"/>
      <c r="M9" s="124">
        <v>5.4720000000000004</v>
      </c>
      <c r="N9" s="124">
        <v>2.4969999999999999</v>
      </c>
      <c r="O9" s="3"/>
    </row>
    <row r="10" spans="1:15" x14ac:dyDescent="0.25">
      <c r="J10" s="3"/>
      <c r="M10" s="124">
        <v>5.73</v>
      </c>
      <c r="N10" s="124">
        <v>1.9080000000000001</v>
      </c>
      <c r="O10" s="3"/>
    </row>
    <row r="11" spans="1:15" x14ac:dyDescent="0.25">
      <c r="J11" s="3"/>
      <c r="M11" s="124">
        <v>6.2629999999999999</v>
      </c>
      <c r="N11" s="124">
        <v>2.1949999999999998</v>
      </c>
      <c r="O11" s="3"/>
    </row>
    <row r="12" spans="1:15" x14ac:dyDescent="0.25">
      <c r="J12" s="3"/>
      <c r="M12" s="124">
        <v>5.7930000000000001</v>
      </c>
      <c r="N12" s="124">
        <v>1.764</v>
      </c>
      <c r="O12" s="3"/>
    </row>
    <row r="13" spans="1:15" x14ac:dyDescent="0.25">
      <c r="J13" s="3"/>
      <c r="M13" s="124">
        <v>6.4850000000000003</v>
      </c>
      <c r="N13" s="124">
        <v>1.986</v>
      </c>
      <c r="O13" s="3"/>
    </row>
    <row r="14" spans="1:15" x14ac:dyDescent="0.25">
      <c r="J14" s="3"/>
      <c r="M14" s="124">
        <v>6.0209999999999999</v>
      </c>
      <c r="N14" s="124">
        <v>1.7</v>
      </c>
      <c r="O14" s="3"/>
    </row>
    <row r="15" spans="1:15" x14ac:dyDescent="0.25">
      <c r="J15" s="3"/>
      <c r="M15" s="124">
        <v>11.108000000000001</v>
      </c>
      <c r="N15" s="124">
        <v>4.0220000000000002</v>
      </c>
      <c r="O15" s="3"/>
    </row>
    <row r="16" spans="1:15" x14ac:dyDescent="0.25">
      <c r="J16" s="3"/>
      <c r="M16" s="124">
        <v>14.523</v>
      </c>
      <c r="N16" s="124">
        <v>4.9980000000000002</v>
      </c>
      <c r="O16" s="3"/>
    </row>
    <row r="17" spans="1:17" x14ac:dyDescent="0.25">
      <c r="J17" s="3"/>
      <c r="M17" s="124">
        <v>15.002000000000001</v>
      </c>
      <c r="N17" s="124">
        <v>5.2190000000000003</v>
      </c>
      <c r="O17" s="3"/>
    </row>
    <row r="18" spans="1:17" x14ac:dyDescent="0.25">
      <c r="J18" s="3"/>
      <c r="M18" s="124">
        <v>17.141000000000002</v>
      </c>
      <c r="N18" s="124">
        <v>6.9489999999999998</v>
      </c>
      <c r="O18" s="3"/>
    </row>
    <row r="19" spans="1:17" x14ac:dyDescent="0.25">
      <c r="J19" s="3"/>
      <c r="M19" s="124">
        <v>18.585000000000001</v>
      </c>
      <c r="N19" s="124">
        <v>8.0489999999999995</v>
      </c>
      <c r="O19" s="3"/>
    </row>
    <row r="20" spans="1:17" x14ac:dyDescent="0.25">
      <c r="J20" s="3"/>
      <c r="M20" s="124">
        <v>19.055</v>
      </c>
      <c r="N20" s="124">
        <v>8.6229999999999993</v>
      </c>
      <c r="O20" s="3"/>
    </row>
    <row r="21" spans="1:17" x14ac:dyDescent="0.25">
      <c r="J21" s="3"/>
      <c r="M21" s="124">
        <v>20.459</v>
      </c>
      <c r="N21" s="124">
        <v>8.7870000000000008</v>
      </c>
      <c r="O21" s="3"/>
    </row>
    <row r="22" spans="1:17" x14ac:dyDescent="0.25">
      <c r="J22" s="3"/>
      <c r="M22" s="124">
        <v>20.266000000000002</v>
      </c>
      <c r="N22" s="124">
        <v>9.375</v>
      </c>
      <c r="O22" s="3"/>
    </row>
    <row r="23" spans="1:17" x14ac:dyDescent="0.25">
      <c r="J23" s="3"/>
      <c r="M23" s="124">
        <v>22.515000000000001</v>
      </c>
      <c r="N23" s="124">
        <v>8.7170000000000005</v>
      </c>
      <c r="O23" s="3"/>
    </row>
    <row r="24" spans="1:17" x14ac:dyDescent="0.25">
      <c r="J24" s="3"/>
      <c r="M24" s="124">
        <v>18.209</v>
      </c>
      <c r="N24" s="124">
        <v>6.68</v>
      </c>
      <c r="O24" s="3"/>
    </row>
    <row r="25" spans="1:17" ht="17.25" x14ac:dyDescent="0.3">
      <c r="A25" s="69" t="s">
        <v>184</v>
      </c>
      <c r="J25" s="3"/>
      <c r="M25" s="124">
        <v>22.722000000000001</v>
      </c>
      <c r="N25" s="124">
        <v>7.8479999999999999</v>
      </c>
      <c r="O25" s="3"/>
    </row>
    <row r="26" spans="1:17" x14ac:dyDescent="0.25">
      <c r="J26" s="3"/>
      <c r="M26" s="124">
        <v>28.234999999999999</v>
      </c>
      <c r="N26" s="124">
        <v>8.8789999999999996</v>
      </c>
      <c r="O26" s="3"/>
      <c r="P26" s="4"/>
      <c r="Q26" s="4"/>
    </row>
    <row r="29" spans="1:17" x14ac:dyDescent="0.25">
      <c r="C29" s="4"/>
      <c r="D29" s="4"/>
      <c r="E29" s="4"/>
      <c r="F29" s="4"/>
      <c r="G29" s="4"/>
      <c r="H29" s="4"/>
      <c r="I29" s="4"/>
      <c r="J29" s="4"/>
      <c r="K29" s="4"/>
    </row>
    <row r="32" spans="1:17" x14ac:dyDescent="0.25">
      <c r="C32" s="4"/>
      <c r="D32" s="4"/>
      <c r="E32" s="4"/>
      <c r="F32" s="4"/>
      <c r="G32" s="4"/>
      <c r="H32" s="4"/>
      <c r="I32" s="4"/>
      <c r="J32" s="4"/>
      <c r="K32" s="4"/>
    </row>
    <row r="36" spans="3:19" x14ac:dyDescent="0.25">
      <c r="C36" s="67"/>
      <c r="D36" s="67"/>
      <c r="E36" s="67"/>
      <c r="F36" s="67"/>
      <c r="G36" s="67"/>
      <c r="H36" s="67"/>
      <c r="I36" s="67"/>
      <c r="J36" s="67"/>
      <c r="K36" s="67"/>
      <c r="M36" s="123"/>
      <c r="N36" s="123"/>
      <c r="O36" s="67"/>
      <c r="P36" s="67"/>
      <c r="Q36" s="67"/>
      <c r="R36" s="67"/>
      <c r="S36" s="67"/>
    </row>
    <row r="37" spans="3:19" x14ac:dyDescent="0.25">
      <c r="J37" s="3"/>
    </row>
    <row r="38" spans="3:19" x14ac:dyDescent="0.25">
      <c r="J38" s="3"/>
    </row>
    <row r="39" spans="3:19" x14ac:dyDescent="0.25">
      <c r="J39" s="3"/>
    </row>
    <row r="40" spans="3:19" x14ac:dyDescent="0.25">
      <c r="J40" s="3"/>
    </row>
    <row r="41" spans="3:19" x14ac:dyDescent="0.25">
      <c r="J41" s="3"/>
    </row>
    <row r="42" spans="3:19" x14ac:dyDescent="0.25">
      <c r="J42" s="3"/>
    </row>
    <row r="43" spans="3:19" x14ac:dyDescent="0.25">
      <c r="J43" s="3"/>
    </row>
    <row r="44" spans="3:19" x14ac:dyDescent="0.25">
      <c r="J44" s="3"/>
    </row>
    <row r="45" spans="3:19" x14ac:dyDescent="0.25">
      <c r="J45" s="3"/>
    </row>
    <row r="46" spans="3:19" x14ac:dyDescent="0.25">
      <c r="J46" s="3"/>
    </row>
    <row r="47" spans="3:19" x14ac:dyDescent="0.25">
      <c r="J47" s="3"/>
    </row>
    <row r="48" spans="3:19" x14ac:dyDescent="0.25">
      <c r="J48" s="3"/>
    </row>
    <row r="49" spans="10:10" x14ac:dyDescent="0.25">
      <c r="J49" s="3"/>
    </row>
    <row r="50" spans="10:10" x14ac:dyDescent="0.25">
      <c r="J50" s="3"/>
    </row>
    <row r="51" spans="10:10" x14ac:dyDescent="0.25">
      <c r="J51" s="3"/>
    </row>
    <row r="52" spans="10:10" x14ac:dyDescent="0.25">
      <c r="J52" s="3"/>
    </row>
    <row r="53" spans="10:10" x14ac:dyDescent="0.25">
      <c r="J53" s="3"/>
    </row>
    <row r="54" spans="10:10" x14ac:dyDescent="0.25">
      <c r="J54" s="3"/>
    </row>
    <row r="55" spans="10:10" x14ac:dyDescent="0.25">
      <c r="J55" s="3"/>
    </row>
    <row r="56" spans="10:10" x14ac:dyDescent="0.25">
      <c r="J56" s="3"/>
    </row>
    <row r="57" spans="10:10" x14ac:dyDescent="0.25">
      <c r="J57" s="3"/>
    </row>
    <row r="58" spans="10:10" x14ac:dyDescent="0.25">
      <c r="J58" s="3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018E-21CF-4CB1-86B0-05CB0C613B76}">
  <dimension ref="A1:AH99"/>
  <sheetViews>
    <sheetView zoomScaleNormal="100" workbookViewId="0"/>
  </sheetViews>
  <sheetFormatPr defaultRowHeight="15" x14ac:dyDescent="0.25"/>
  <cols>
    <col min="20" max="20" width="16" style="121" customWidth="1"/>
    <col min="21" max="25" width="9.140625" style="121"/>
  </cols>
  <sheetData>
    <row r="1" spans="1:1" ht="17.25" x14ac:dyDescent="0.25">
      <c r="A1" s="22" t="s">
        <v>166</v>
      </c>
    </row>
    <row r="17" spans="1:25" x14ac:dyDescent="0.25">
      <c r="W17" s="121">
        <v>2022</v>
      </c>
      <c r="X17" s="121">
        <v>2022</v>
      </c>
    </row>
    <row r="18" spans="1:25" x14ac:dyDescent="0.25">
      <c r="T18" s="126"/>
      <c r="U18" s="126"/>
      <c r="V18" s="126"/>
      <c r="W18" s="126" t="s">
        <v>142</v>
      </c>
      <c r="X18" s="126" t="s">
        <v>7</v>
      </c>
      <c r="Y18" s="126"/>
    </row>
    <row r="19" spans="1:25" x14ac:dyDescent="0.25">
      <c r="T19" s="127"/>
      <c r="U19" s="127"/>
      <c r="V19" t="s">
        <v>53</v>
      </c>
      <c r="W19" s="128">
        <v>-0.86699999999999999</v>
      </c>
      <c r="X19" s="128">
        <v>-0.224</v>
      </c>
      <c r="Y19" s="128"/>
    </row>
    <row r="20" spans="1:25" x14ac:dyDescent="0.25">
      <c r="T20" s="127"/>
      <c r="U20" s="127"/>
      <c r="V20" t="s">
        <v>54</v>
      </c>
      <c r="W20" s="128">
        <v>-1.3820000000000001</v>
      </c>
      <c r="X20" s="128">
        <v>-0.1</v>
      </c>
      <c r="Y20" s="128"/>
    </row>
    <row r="21" spans="1:25" x14ac:dyDescent="0.25">
      <c r="T21" s="127"/>
      <c r="U21" s="127"/>
      <c r="V21" t="s">
        <v>55</v>
      </c>
      <c r="W21" s="128">
        <v>-4.3310000000000004</v>
      </c>
      <c r="X21" s="128">
        <v>-0.36799999999999999</v>
      </c>
      <c r="Y21" s="128"/>
    </row>
    <row r="22" spans="1:25" x14ac:dyDescent="0.25">
      <c r="T22" s="127"/>
      <c r="U22" s="127"/>
      <c r="V22" t="s">
        <v>56</v>
      </c>
      <c r="W22" s="128">
        <v>-8.7889999999999997</v>
      </c>
      <c r="X22" s="128">
        <v>-1.1220000000000001</v>
      </c>
      <c r="Y22" s="128"/>
    </row>
    <row r="23" spans="1:25" x14ac:dyDescent="0.25">
      <c r="T23" s="127"/>
      <c r="U23" s="127"/>
      <c r="V23" t="s">
        <v>44</v>
      </c>
      <c r="W23" s="128">
        <v>7.1340000000000003</v>
      </c>
      <c r="X23" s="128">
        <v>-1.244</v>
      </c>
      <c r="Y23" s="128"/>
    </row>
    <row r="24" spans="1:25" x14ac:dyDescent="0.25">
      <c r="T24" s="127"/>
      <c r="U24" s="127"/>
      <c r="V24" t="s">
        <v>45</v>
      </c>
      <c r="W24" s="128">
        <v>0.65700000000000003</v>
      </c>
      <c r="X24" s="128">
        <v>-0.437</v>
      </c>
      <c r="Y24" s="128"/>
    </row>
    <row r="25" spans="1:25" x14ac:dyDescent="0.25">
      <c r="T25" s="127"/>
      <c r="U25" s="127"/>
      <c r="V25" t="s">
        <v>48</v>
      </c>
      <c r="W25" s="128">
        <v>4.3490000000000002</v>
      </c>
      <c r="X25" s="128">
        <v>-0.34700000000000003</v>
      </c>
      <c r="Y25" s="128"/>
    </row>
    <row r="26" spans="1:25" ht="17.25" x14ac:dyDescent="0.3">
      <c r="A26" s="69" t="s">
        <v>184</v>
      </c>
      <c r="T26" s="127"/>
      <c r="U26" s="127"/>
      <c r="V26" t="s">
        <v>40</v>
      </c>
      <c r="W26" s="128">
        <v>0.61299999999999999</v>
      </c>
      <c r="X26" s="128">
        <v>-0.248</v>
      </c>
      <c r="Y26" s="128"/>
    </row>
    <row r="27" spans="1:25" x14ac:dyDescent="0.25">
      <c r="T27" s="127"/>
      <c r="U27" s="127"/>
      <c r="V27" t="s">
        <v>41</v>
      </c>
      <c r="W27" s="128">
        <v>12.028</v>
      </c>
      <c r="X27" s="128">
        <v>-2.7880000000000003</v>
      </c>
      <c r="Y27" s="128"/>
    </row>
    <row r="28" spans="1:25" x14ac:dyDescent="0.25">
      <c r="T28" s="127"/>
      <c r="U28" s="127"/>
      <c r="V28" t="s">
        <v>49</v>
      </c>
      <c r="W28" s="128">
        <v>-0.46</v>
      </c>
      <c r="X28" s="128">
        <v>-0.40600000000000003</v>
      </c>
      <c r="Y28" s="128"/>
    </row>
    <row r="29" spans="1:25" x14ac:dyDescent="0.25">
      <c r="T29" s="127"/>
      <c r="U29" s="127"/>
      <c r="V29" t="s">
        <v>57</v>
      </c>
      <c r="W29" s="128">
        <v>-0.65300000000000002</v>
      </c>
      <c r="X29" s="128">
        <v>-6.9000000000000006E-2</v>
      </c>
      <c r="Y29" s="128"/>
    </row>
    <row r="30" spans="1:25" x14ac:dyDescent="0.25">
      <c r="T30" s="127"/>
      <c r="U30" s="127"/>
      <c r="V30" t="s">
        <v>42</v>
      </c>
      <c r="W30" s="128">
        <v>1.41</v>
      </c>
      <c r="X30" s="128">
        <v>-1.321</v>
      </c>
      <c r="Y30" s="128"/>
    </row>
    <row r="31" spans="1:25" x14ac:dyDescent="0.25">
      <c r="T31" s="127"/>
      <c r="U31" s="127"/>
      <c r="V31" t="s">
        <v>58</v>
      </c>
      <c r="W31" s="128">
        <v>-5.8330000000000002</v>
      </c>
      <c r="X31" s="128">
        <v>-0.63300000000000001</v>
      </c>
      <c r="Y31" s="128"/>
    </row>
    <row r="32" spans="1:25" x14ac:dyDescent="0.25">
      <c r="T32" s="127"/>
      <c r="U32" s="127"/>
      <c r="V32" t="s">
        <v>59</v>
      </c>
      <c r="W32" s="128">
        <v>-0.63900000000000001</v>
      </c>
      <c r="X32" s="128">
        <v>-0.35699999999999998</v>
      </c>
      <c r="Y32" s="128"/>
    </row>
    <row r="33" spans="20:25" x14ac:dyDescent="0.25">
      <c r="T33" s="127"/>
      <c r="U33" s="127"/>
      <c r="V33" t="s">
        <v>60</v>
      </c>
      <c r="W33" s="128">
        <v>-7.1440000000000001</v>
      </c>
      <c r="X33" s="128">
        <v>-0.65700000000000003</v>
      </c>
      <c r="Y33" s="128"/>
    </row>
    <row r="34" spans="20:25" x14ac:dyDescent="0.25">
      <c r="T34" s="127"/>
      <c r="U34" s="127"/>
      <c r="V34" t="s">
        <v>50</v>
      </c>
      <c r="W34" s="128">
        <v>1.9610000000000001</v>
      </c>
      <c r="X34" s="128">
        <v>-0.76800000000000002</v>
      </c>
      <c r="Y34" s="128"/>
    </row>
    <row r="35" spans="20:25" x14ac:dyDescent="0.25">
      <c r="T35" s="127"/>
      <c r="U35" s="127"/>
      <c r="V35" t="s">
        <v>46</v>
      </c>
      <c r="W35" s="128">
        <v>0.63900000000000001</v>
      </c>
      <c r="X35" s="128">
        <v>-0.55000000000000004</v>
      </c>
      <c r="Y35" s="128"/>
    </row>
    <row r="36" spans="20:25" x14ac:dyDescent="0.25">
      <c r="T36" s="127"/>
      <c r="U36" s="127"/>
      <c r="V36" t="s">
        <v>51</v>
      </c>
      <c r="W36" s="128">
        <v>-0.24399999999999999</v>
      </c>
      <c r="X36" s="128">
        <v>-0.23700000000000002</v>
      </c>
      <c r="Y36" s="128"/>
    </row>
    <row r="37" spans="20:25" x14ac:dyDescent="0.25">
      <c r="T37" s="127"/>
      <c r="U37" s="127"/>
      <c r="V37" t="s">
        <v>146</v>
      </c>
      <c r="W37" s="128">
        <v>5.0000000000000001E-3</v>
      </c>
      <c r="X37" s="128">
        <v>-4.8000000000000001E-2</v>
      </c>
      <c r="Y37" s="128"/>
    </row>
    <row r="38" spans="20:25" x14ac:dyDescent="0.25">
      <c r="T38" s="127"/>
      <c r="U38" s="127"/>
      <c r="V38" t="s">
        <v>47</v>
      </c>
      <c r="W38" s="128">
        <v>1.546</v>
      </c>
      <c r="X38" s="128">
        <v>-1.6620000000000001</v>
      </c>
      <c r="Y38" s="128"/>
    </row>
    <row r="39" spans="20:25" x14ac:dyDescent="0.25">
      <c r="T39" s="129"/>
      <c r="U39" s="129"/>
      <c r="V39" s="129"/>
    </row>
    <row r="43" spans="20:25" x14ac:dyDescent="0.25">
      <c r="V43" s="130"/>
    </row>
    <row r="73" spans="20:34" x14ac:dyDescent="0.25">
      <c r="W73" s="130"/>
    </row>
    <row r="74" spans="20:34" x14ac:dyDescent="0.25">
      <c r="U74" s="121" t="s">
        <v>5</v>
      </c>
      <c r="V74" s="121" t="s">
        <v>6</v>
      </c>
      <c r="W74" s="121" t="s">
        <v>7</v>
      </c>
      <c r="X74" s="121" t="s">
        <v>98</v>
      </c>
      <c r="Z74" t="s">
        <v>5</v>
      </c>
      <c r="AA74" t="s">
        <v>6</v>
      </c>
      <c r="AB74" t="s">
        <v>7</v>
      </c>
      <c r="AC74" t="s">
        <v>98</v>
      </c>
      <c r="AD74" t="s">
        <v>5</v>
      </c>
      <c r="AE74" t="s">
        <v>6</v>
      </c>
    </row>
    <row r="75" spans="20:34" x14ac:dyDescent="0.25">
      <c r="U75" s="121" t="s">
        <v>139</v>
      </c>
      <c r="V75" s="121" t="s">
        <v>139</v>
      </c>
      <c r="W75" s="121" t="s">
        <v>139</v>
      </c>
      <c r="X75" s="121" t="s">
        <v>139</v>
      </c>
      <c r="Z75" t="s">
        <v>140</v>
      </c>
      <c r="AA75" t="s">
        <v>140</v>
      </c>
      <c r="AB75" t="s">
        <v>140</v>
      </c>
      <c r="AC75" t="s">
        <v>140</v>
      </c>
      <c r="AD75" t="s">
        <v>141</v>
      </c>
      <c r="AF75" t="s">
        <v>142</v>
      </c>
      <c r="AG75" t="s">
        <v>7</v>
      </c>
      <c r="AH75" t="s">
        <v>98</v>
      </c>
    </row>
    <row r="76" spans="20:34" x14ac:dyDescent="0.25">
      <c r="AF76" t="s">
        <v>143</v>
      </c>
      <c r="AG76" t="s">
        <v>144</v>
      </c>
      <c r="AH76" t="s">
        <v>145</v>
      </c>
    </row>
    <row r="77" spans="20:34" x14ac:dyDescent="0.25">
      <c r="T77" s="121" t="s">
        <v>53</v>
      </c>
      <c r="U77" s="121">
        <v>2823</v>
      </c>
      <c r="V77" s="121">
        <v>429</v>
      </c>
      <c r="W77" s="121">
        <v>727</v>
      </c>
      <c r="X77" s="121">
        <v>3979</v>
      </c>
      <c r="Y77" s="121" t="s">
        <v>53</v>
      </c>
      <c r="Z77">
        <v>1462</v>
      </c>
      <c r="AA77">
        <v>923</v>
      </c>
      <c r="AB77">
        <v>503</v>
      </c>
      <c r="AC77">
        <v>2888</v>
      </c>
      <c r="AD77">
        <v>-1361</v>
      </c>
      <c r="AE77">
        <v>494</v>
      </c>
      <c r="AF77">
        <v>-867</v>
      </c>
      <c r="AG77">
        <v>-224</v>
      </c>
      <c r="AH77">
        <v>-1091</v>
      </c>
    </row>
    <row r="78" spans="20:34" x14ac:dyDescent="0.25">
      <c r="T78" s="121" t="s">
        <v>54</v>
      </c>
      <c r="U78" s="121">
        <v>1603</v>
      </c>
      <c r="V78" s="121">
        <v>427</v>
      </c>
      <c r="W78" s="121">
        <v>216</v>
      </c>
      <c r="X78" s="121">
        <v>2246</v>
      </c>
      <c r="Y78" s="121" t="s">
        <v>54</v>
      </c>
      <c r="Z78">
        <v>333</v>
      </c>
      <c r="AA78">
        <v>315</v>
      </c>
      <c r="AB78">
        <v>116</v>
      </c>
      <c r="AC78">
        <v>764</v>
      </c>
      <c r="AD78">
        <v>-1270</v>
      </c>
      <c r="AE78">
        <v>-112</v>
      </c>
      <c r="AF78">
        <v>-1382</v>
      </c>
      <c r="AG78">
        <v>-100</v>
      </c>
      <c r="AH78">
        <v>-1482</v>
      </c>
    </row>
    <row r="79" spans="20:34" x14ac:dyDescent="0.25">
      <c r="T79" s="121" t="s">
        <v>55</v>
      </c>
      <c r="U79" s="121">
        <v>5472</v>
      </c>
      <c r="V79" s="121">
        <v>626</v>
      </c>
      <c r="W79" s="121">
        <v>745</v>
      </c>
      <c r="X79" s="121">
        <v>6843</v>
      </c>
      <c r="Y79" s="121" t="s">
        <v>55</v>
      </c>
      <c r="Z79">
        <v>1273</v>
      </c>
      <c r="AA79">
        <v>494</v>
      </c>
      <c r="AB79">
        <v>377</v>
      </c>
      <c r="AC79">
        <v>2144</v>
      </c>
      <c r="AD79">
        <v>-4199</v>
      </c>
      <c r="AE79">
        <v>-132</v>
      </c>
      <c r="AF79">
        <v>-4331</v>
      </c>
      <c r="AG79">
        <v>-368</v>
      </c>
      <c r="AH79">
        <v>-4699</v>
      </c>
    </row>
    <row r="80" spans="20:34" x14ac:dyDescent="0.25">
      <c r="T80" s="121" t="s">
        <v>56</v>
      </c>
      <c r="U80" s="121">
        <v>11668</v>
      </c>
      <c r="V80" s="121">
        <v>1227</v>
      </c>
      <c r="W80" s="121">
        <v>2094</v>
      </c>
      <c r="X80" s="121">
        <v>14989</v>
      </c>
      <c r="Y80" s="121" t="s">
        <v>56</v>
      </c>
      <c r="Z80">
        <v>3162</v>
      </c>
      <c r="AA80">
        <v>944</v>
      </c>
      <c r="AB80">
        <v>972</v>
      </c>
      <c r="AC80">
        <v>5078</v>
      </c>
      <c r="AD80">
        <v>-8506</v>
      </c>
      <c r="AE80">
        <v>-283</v>
      </c>
      <c r="AF80">
        <v>-8789</v>
      </c>
      <c r="AG80">
        <v>-1122</v>
      </c>
      <c r="AH80">
        <v>-9911</v>
      </c>
    </row>
    <row r="81" spans="20:34" x14ac:dyDescent="0.25">
      <c r="T81" s="121" t="s">
        <v>44</v>
      </c>
      <c r="U81" s="121">
        <v>4486</v>
      </c>
      <c r="V81" s="121">
        <v>1844</v>
      </c>
      <c r="W81" s="121">
        <v>2341</v>
      </c>
      <c r="X81" s="121">
        <v>8671</v>
      </c>
      <c r="Y81" s="121" t="s">
        <v>44</v>
      </c>
      <c r="Z81">
        <v>5956</v>
      </c>
      <c r="AA81">
        <v>7508</v>
      </c>
      <c r="AB81">
        <v>1097</v>
      </c>
      <c r="AC81">
        <v>14561</v>
      </c>
      <c r="AD81">
        <v>1470</v>
      </c>
      <c r="AE81">
        <v>5664</v>
      </c>
      <c r="AF81">
        <v>7134</v>
      </c>
      <c r="AG81">
        <v>-1244</v>
      </c>
      <c r="AH81">
        <v>5890</v>
      </c>
    </row>
    <row r="82" spans="20:34" x14ac:dyDescent="0.25">
      <c r="T82" s="121" t="s">
        <v>45</v>
      </c>
      <c r="U82" s="121">
        <v>1501</v>
      </c>
      <c r="V82" s="121">
        <v>265</v>
      </c>
      <c r="W82" s="121">
        <v>872</v>
      </c>
      <c r="X82" s="121">
        <v>2638</v>
      </c>
      <c r="Y82" s="121" t="s">
        <v>45</v>
      </c>
      <c r="Z82">
        <v>1441</v>
      </c>
      <c r="AA82">
        <v>982</v>
      </c>
      <c r="AB82">
        <v>435</v>
      </c>
      <c r="AC82">
        <v>2858</v>
      </c>
      <c r="AD82">
        <v>-60</v>
      </c>
      <c r="AE82">
        <v>717</v>
      </c>
      <c r="AF82">
        <v>657</v>
      </c>
      <c r="AG82">
        <v>-437</v>
      </c>
      <c r="AH82">
        <v>220</v>
      </c>
    </row>
    <row r="83" spans="20:34" x14ac:dyDescent="0.25">
      <c r="T83" s="121" t="s">
        <v>48</v>
      </c>
      <c r="U83" s="121">
        <v>5782</v>
      </c>
      <c r="V83" s="121">
        <v>3017</v>
      </c>
      <c r="W83" s="121">
        <v>2472</v>
      </c>
      <c r="X83" s="121">
        <v>11271</v>
      </c>
      <c r="Y83" s="121" t="s">
        <v>48</v>
      </c>
      <c r="Z83">
        <v>4370</v>
      </c>
      <c r="AA83">
        <v>8778</v>
      </c>
      <c r="AB83">
        <v>2125</v>
      </c>
      <c r="AC83">
        <v>15273</v>
      </c>
      <c r="AD83">
        <v>-1412</v>
      </c>
      <c r="AE83">
        <v>5761</v>
      </c>
      <c r="AF83">
        <v>4349</v>
      </c>
      <c r="AG83">
        <v>-347</v>
      </c>
      <c r="AH83">
        <v>4002</v>
      </c>
    </row>
    <row r="84" spans="20:34" x14ac:dyDescent="0.25">
      <c r="T84" s="121" t="s">
        <v>40</v>
      </c>
      <c r="U84" s="121">
        <v>2293</v>
      </c>
      <c r="V84" s="121">
        <v>341</v>
      </c>
      <c r="W84" s="121">
        <v>776</v>
      </c>
      <c r="X84" s="121">
        <v>3410</v>
      </c>
      <c r="Y84" s="121" t="s">
        <v>40</v>
      </c>
      <c r="Z84">
        <v>2415</v>
      </c>
      <c r="AA84">
        <v>832</v>
      </c>
      <c r="AB84">
        <v>528</v>
      </c>
      <c r="AC84">
        <v>3775</v>
      </c>
      <c r="AD84">
        <v>122</v>
      </c>
      <c r="AE84">
        <v>491</v>
      </c>
      <c r="AF84">
        <v>613</v>
      </c>
      <c r="AG84">
        <v>-248</v>
      </c>
      <c r="AH84">
        <v>365</v>
      </c>
    </row>
    <row r="85" spans="20:34" x14ac:dyDescent="0.25">
      <c r="T85" s="121" t="s">
        <v>41</v>
      </c>
      <c r="U85" s="121">
        <v>8044</v>
      </c>
      <c r="V85" s="121">
        <v>3672</v>
      </c>
      <c r="W85" s="121">
        <v>6643</v>
      </c>
      <c r="X85" s="121">
        <v>18359</v>
      </c>
      <c r="Y85" s="121" t="s">
        <v>41</v>
      </c>
      <c r="Z85">
        <v>10560</v>
      </c>
      <c r="AA85">
        <v>13184</v>
      </c>
      <c r="AB85">
        <v>3855</v>
      </c>
      <c r="AC85">
        <v>27599</v>
      </c>
      <c r="AD85">
        <v>2516</v>
      </c>
      <c r="AE85">
        <v>9512</v>
      </c>
      <c r="AF85">
        <v>12028</v>
      </c>
      <c r="AG85">
        <v>-2788</v>
      </c>
      <c r="AH85">
        <v>9240</v>
      </c>
    </row>
    <row r="86" spans="20:34" x14ac:dyDescent="0.25">
      <c r="T86" s="121" t="s">
        <v>49</v>
      </c>
      <c r="U86" s="121">
        <v>2140</v>
      </c>
      <c r="V86" s="121">
        <v>389</v>
      </c>
      <c r="W86" s="121">
        <v>827</v>
      </c>
      <c r="X86" s="121">
        <v>3356</v>
      </c>
      <c r="Y86" s="121" t="s">
        <v>49</v>
      </c>
      <c r="Z86">
        <v>1263</v>
      </c>
      <c r="AA86">
        <v>806</v>
      </c>
      <c r="AB86">
        <v>421</v>
      </c>
      <c r="AC86">
        <v>2490</v>
      </c>
      <c r="AD86">
        <v>-877</v>
      </c>
      <c r="AE86">
        <v>417</v>
      </c>
      <c r="AF86">
        <v>-460</v>
      </c>
      <c r="AG86">
        <v>-406</v>
      </c>
      <c r="AH86">
        <v>-866</v>
      </c>
    </row>
    <row r="87" spans="20:34" x14ac:dyDescent="0.25">
      <c r="T87" s="121" t="s">
        <v>57</v>
      </c>
      <c r="U87" s="121">
        <v>811</v>
      </c>
      <c r="V87" s="121">
        <v>346</v>
      </c>
      <c r="W87" s="121">
        <v>189</v>
      </c>
      <c r="X87" s="121">
        <v>1346</v>
      </c>
      <c r="Y87" s="121" t="s">
        <v>57</v>
      </c>
      <c r="Z87">
        <v>222</v>
      </c>
      <c r="AA87">
        <v>282</v>
      </c>
      <c r="AB87">
        <v>120</v>
      </c>
      <c r="AC87">
        <v>624</v>
      </c>
      <c r="AD87">
        <v>-589</v>
      </c>
      <c r="AE87">
        <v>-64</v>
      </c>
      <c r="AF87">
        <v>-653</v>
      </c>
      <c r="AG87">
        <v>-69</v>
      </c>
      <c r="AH87">
        <v>-722</v>
      </c>
    </row>
    <row r="88" spans="20:34" x14ac:dyDescent="0.25">
      <c r="T88" s="121" t="s">
        <v>42</v>
      </c>
      <c r="U88" s="121">
        <v>4309</v>
      </c>
      <c r="V88" s="121">
        <v>1129</v>
      </c>
      <c r="W88" s="121">
        <v>2475</v>
      </c>
      <c r="X88" s="121">
        <v>7913</v>
      </c>
      <c r="Y88" s="121" t="s">
        <v>42</v>
      </c>
      <c r="Z88">
        <v>3467</v>
      </c>
      <c r="AA88">
        <v>3381</v>
      </c>
      <c r="AB88">
        <v>1154</v>
      </c>
      <c r="AC88">
        <v>8002</v>
      </c>
      <c r="AD88">
        <v>-842</v>
      </c>
      <c r="AE88">
        <v>2252</v>
      </c>
      <c r="AF88">
        <v>1410</v>
      </c>
      <c r="AG88">
        <v>-1321</v>
      </c>
      <c r="AH88">
        <v>89</v>
      </c>
    </row>
    <row r="89" spans="20:34" x14ac:dyDescent="0.25">
      <c r="T89" s="121" t="s">
        <v>58</v>
      </c>
      <c r="U89" s="121">
        <v>8384</v>
      </c>
      <c r="V89" s="121">
        <v>950</v>
      </c>
      <c r="W89" s="121">
        <v>1378</v>
      </c>
      <c r="X89" s="121">
        <v>10712</v>
      </c>
      <c r="Y89" s="121" t="s">
        <v>58</v>
      </c>
      <c r="Z89">
        <v>2588</v>
      </c>
      <c r="AA89">
        <v>913</v>
      </c>
      <c r="AB89">
        <v>745</v>
      </c>
      <c r="AC89">
        <v>4246</v>
      </c>
      <c r="AD89">
        <v>-5796</v>
      </c>
      <c r="AE89">
        <v>-37</v>
      </c>
      <c r="AF89">
        <v>-5833</v>
      </c>
      <c r="AG89">
        <v>-633</v>
      </c>
      <c r="AH89">
        <v>-6466</v>
      </c>
    </row>
    <row r="90" spans="20:34" x14ac:dyDescent="0.25">
      <c r="T90" s="121" t="s">
        <v>59</v>
      </c>
      <c r="U90" s="121">
        <v>1862</v>
      </c>
      <c r="V90" s="121">
        <v>149</v>
      </c>
      <c r="W90" s="121">
        <v>796</v>
      </c>
      <c r="X90" s="121">
        <v>2807</v>
      </c>
      <c r="Y90" s="121" t="s">
        <v>59</v>
      </c>
      <c r="Z90">
        <v>1101</v>
      </c>
      <c r="AA90">
        <v>271</v>
      </c>
      <c r="AB90">
        <v>439</v>
      </c>
      <c r="AC90">
        <v>1811</v>
      </c>
      <c r="AD90">
        <v>-761</v>
      </c>
      <c r="AE90">
        <v>122</v>
      </c>
      <c r="AF90">
        <v>-639</v>
      </c>
      <c r="AG90">
        <v>-357</v>
      </c>
      <c r="AH90">
        <v>-996</v>
      </c>
    </row>
    <row r="91" spans="20:34" x14ac:dyDescent="0.25">
      <c r="T91" s="121" t="s">
        <v>60</v>
      </c>
      <c r="U91" s="121">
        <v>10077</v>
      </c>
      <c r="V91" s="121">
        <v>586</v>
      </c>
      <c r="W91" s="121">
        <v>1703</v>
      </c>
      <c r="X91" s="121">
        <v>12366</v>
      </c>
      <c r="Y91" s="121" t="s">
        <v>60</v>
      </c>
      <c r="Z91">
        <v>2921</v>
      </c>
      <c r="AA91">
        <v>598</v>
      </c>
      <c r="AB91">
        <v>1046</v>
      </c>
      <c r="AC91">
        <v>4565</v>
      </c>
      <c r="AD91">
        <v>-7156</v>
      </c>
      <c r="AE91">
        <v>12</v>
      </c>
      <c r="AF91">
        <v>-7144</v>
      </c>
      <c r="AG91">
        <v>-657</v>
      </c>
      <c r="AH91">
        <v>-7801</v>
      </c>
    </row>
    <row r="92" spans="20:34" x14ac:dyDescent="0.25">
      <c r="T92" s="121" t="s">
        <v>50</v>
      </c>
      <c r="U92" s="121">
        <v>3728</v>
      </c>
      <c r="V92" s="121">
        <v>949</v>
      </c>
      <c r="W92" s="121">
        <v>1781</v>
      </c>
      <c r="X92" s="121">
        <v>6458</v>
      </c>
      <c r="Y92" s="121" t="s">
        <v>50</v>
      </c>
      <c r="Z92">
        <v>3517</v>
      </c>
      <c r="AA92">
        <v>3121</v>
      </c>
      <c r="AB92">
        <v>1013</v>
      </c>
      <c r="AC92">
        <v>7651</v>
      </c>
      <c r="AD92">
        <v>-211</v>
      </c>
      <c r="AE92">
        <v>2172</v>
      </c>
      <c r="AF92">
        <v>1961</v>
      </c>
      <c r="AG92">
        <v>-768</v>
      </c>
      <c r="AH92">
        <v>1193</v>
      </c>
    </row>
    <row r="93" spans="20:34" x14ac:dyDescent="0.25">
      <c r="T93" s="121" t="s">
        <v>46</v>
      </c>
      <c r="U93" s="121">
        <v>1329</v>
      </c>
      <c r="V93" s="121">
        <v>225</v>
      </c>
      <c r="W93" s="121">
        <v>955</v>
      </c>
      <c r="X93" s="121">
        <v>2509</v>
      </c>
      <c r="Y93" s="121" t="s">
        <v>46</v>
      </c>
      <c r="Z93">
        <v>1595</v>
      </c>
      <c r="AA93">
        <v>598</v>
      </c>
      <c r="AB93">
        <v>405</v>
      </c>
      <c r="AC93">
        <v>2598</v>
      </c>
      <c r="AD93">
        <v>266</v>
      </c>
      <c r="AE93">
        <v>373</v>
      </c>
      <c r="AF93">
        <v>639</v>
      </c>
      <c r="AG93">
        <v>-550</v>
      </c>
      <c r="AH93">
        <v>89</v>
      </c>
    </row>
    <row r="94" spans="20:34" x14ac:dyDescent="0.25">
      <c r="T94" s="121" t="s">
        <v>51</v>
      </c>
      <c r="U94" s="121">
        <v>1519</v>
      </c>
      <c r="V94" s="121">
        <v>257</v>
      </c>
      <c r="W94" s="121">
        <v>451</v>
      </c>
      <c r="X94" s="121">
        <v>2227</v>
      </c>
      <c r="Y94" s="121" t="s">
        <v>51</v>
      </c>
      <c r="Z94">
        <v>1079</v>
      </c>
      <c r="AA94">
        <v>453</v>
      </c>
      <c r="AB94">
        <v>214</v>
      </c>
      <c r="AC94">
        <v>1746</v>
      </c>
      <c r="AD94">
        <v>-440</v>
      </c>
      <c r="AE94">
        <v>196</v>
      </c>
      <c r="AF94">
        <v>-244</v>
      </c>
      <c r="AG94">
        <v>-237</v>
      </c>
      <c r="AH94">
        <v>-481</v>
      </c>
    </row>
    <row r="95" spans="20:34" x14ac:dyDescent="0.25">
      <c r="T95" s="121" t="s">
        <v>146</v>
      </c>
      <c r="U95" s="121">
        <v>231</v>
      </c>
      <c r="V95" s="121">
        <v>26</v>
      </c>
      <c r="W95" s="121">
        <v>78</v>
      </c>
      <c r="X95" s="121">
        <v>335</v>
      </c>
      <c r="Y95" s="121" t="s">
        <v>146</v>
      </c>
      <c r="Z95">
        <v>222</v>
      </c>
      <c r="AA95">
        <v>40</v>
      </c>
      <c r="AB95">
        <v>30</v>
      </c>
      <c r="AC95">
        <v>292</v>
      </c>
      <c r="AD95">
        <v>-9</v>
      </c>
      <c r="AE95">
        <v>14</v>
      </c>
      <c r="AF95">
        <v>5</v>
      </c>
      <c r="AG95">
        <v>-48</v>
      </c>
      <c r="AH95">
        <v>-43</v>
      </c>
    </row>
    <row r="96" spans="20:34" x14ac:dyDescent="0.25">
      <c r="T96" s="121" t="s">
        <v>47</v>
      </c>
      <c r="U96" s="121">
        <v>4685</v>
      </c>
      <c r="V96" s="121">
        <v>948</v>
      </c>
      <c r="W96" s="121">
        <v>3051</v>
      </c>
      <c r="X96" s="121">
        <v>8684</v>
      </c>
      <c r="Y96" s="121" t="s">
        <v>47</v>
      </c>
      <c r="Z96">
        <v>4162</v>
      </c>
      <c r="AA96">
        <v>3017</v>
      </c>
      <c r="AB96">
        <v>1389</v>
      </c>
      <c r="AC96">
        <v>8568</v>
      </c>
      <c r="AD96">
        <v>-523</v>
      </c>
      <c r="AE96">
        <v>2069</v>
      </c>
      <c r="AF96">
        <v>1546</v>
      </c>
      <c r="AG96">
        <v>-1662</v>
      </c>
      <c r="AH96">
        <v>-116</v>
      </c>
    </row>
    <row r="99" spans="20:34" x14ac:dyDescent="0.25">
      <c r="T99" s="121" t="s">
        <v>7</v>
      </c>
      <c r="U99" s="121">
        <v>12666</v>
      </c>
      <c r="V99" s="121">
        <v>4318</v>
      </c>
      <c r="X99" s="121">
        <v>16984</v>
      </c>
      <c r="Y99" s="121" t="s">
        <v>7</v>
      </c>
      <c r="Z99">
        <v>22722</v>
      </c>
      <c r="AA99">
        <v>7848</v>
      </c>
      <c r="AC99">
        <v>30570</v>
      </c>
      <c r="AD99">
        <v>10056</v>
      </c>
      <c r="AE99">
        <v>3530</v>
      </c>
      <c r="AF99">
        <v>13586</v>
      </c>
      <c r="AG99">
        <v>0</v>
      </c>
      <c r="AH99">
        <v>13586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7522-AFDF-413B-8124-06E052A27C62}">
  <dimension ref="A1:K62"/>
  <sheetViews>
    <sheetView zoomScaleNormal="100" workbookViewId="0">
      <selection activeCell="G4" sqref="G4:K28"/>
    </sheetView>
  </sheetViews>
  <sheetFormatPr defaultColWidth="9.140625" defaultRowHeight="17.25" x14ac:dyDescent="0.3"/>
  <cols>
    <col min="1" max="1" width="22.28515625" style="131" customWidth="1"/>
    <col min="2" max="3" width="25.7109375" style="131" customWidth="1"/>
    <col min="4" max="4" width="18.5703125" style="131" customWidth="1"/>
    <col min="5" max="5" width="20.140625" style="131" customWidth="1"/>
    <col min="6" max="6" width="9.140625" style="7"/>
    <col min="7" max="7" width="18.42578125" style="7" bestFit="1" customWidth="1"/>
    <col min="10" max="16384" width="9.140625" style="7"/>
  </cols>
  <sheetData>
    <row r="1" spans="1:11" x14ac:dyDescent="0.3">
      <c r="A1" s="22" t="s">
        <v>173</v>
      </c>
    </row>
    <row r="2" spans="1:11" ht="31.5" customHeight="1" x14ac:dyDescent="0.3">
      <c r="A2" s="132" t="s">
        <v>190</v>
      </c>
      <c r="B2" s="133" t="s">
        <v>185</v>
      </c>
      <c r="C2" s="133" t="s">
        <v>186</v>
      </c>
      <c r="D2" s="132" t="s">
        <v>172</v>
      </c>
      <c r="E2" s="133" t="s">
        <v>187</v>
      </c>
    </row>
    <row r="3" spans="1:11" x14ac:dyDescent="0.3">
      <c r="A3" s="136">
        <v>2000</v>
      </c>
      <c r="B3" s="131" t="s">
        <v>174</v>
      </c>
      <c r="C3" s="131" t="s">
        <v>174</v>
      </c>
      <c r="D3" s="140">
        <v>-6346</v>
      </c>
      <c r="E3" s="143">
        <v>-2.9362278522525962</v>
      </c>
    </row>
    <row r="4" spans="1:11" x14ac:dyDescent="0.3">
      <c r="A4" s="136">
        <v>2001</v>
      </c>
      <c r="B4" s="139">
        <v>5294</v>
      </c>
      <c r="C4" s="139">
        <v>11205</v>
      </c>
      <c r="D4" s="140">
        <v>-5911</v>
      </c>
      <c r="E4" s="143">
        <v>-2.3587735367052196</v>
      </c>
      <c r="H4" s="7"/>
      <c r="I4" s="7"/>
    </row>
    <row r="5" spans="1:11" x14ac:dyDescent="0.3">
      <c r="A5" s="137">
        <v>2002</v>
      </c>
      <c r="B5" s="140">
        <v>6410</v>
      </c>
      <c r="C5" s="140">
        <v>12369</v>
      </c>
      <c r="D5" s="140">
        <v>-5959</v>
      </c>
      <c r="E5" s="143">
        <v>-2.0118901459155203</v>
      </c>
      <c r="H5" s="7"/>
      <c r="I5" s="7"/>
      <c r="J5" s="13"/>
      <c r="K5" s="13"/>
    </row>
    <row r="6" spans="1:11" x14ac:dyDescent="0.3">
      <c r="A6" s="136">
        <v>2003</v>
      </c>
      <c r="B6" s="139">
        <v>6531</v>
      </c>
      <c r="C6" s="139">
        <v>13256</v>
      </c>
      <c r="D6" s="140">
        <v>-6725</v>
      </c>
      <c r="E6" s="143">
        <v>-1.7785293296083706</v>
      </c>
      <c r="H6" s="7"/>
      <c r="I6" s="7"/>
      <c r="J6" s="13"/>
      <c r="K6" s="13"/>
    </row>
    <row r="7" spans="1:11" x14ac:dyDescent="0.3">
      <c r="A7" s="137">
        <v>2004</v>
      </c>
      <c r="B7" s="140">
        <v>5306</v>
      </c>
      <c r="C7" s="140">
        <v>15700</v>
      </c>
      <c r="D7" s="140">
        <v>-10394</v>
      </c>
      <c r="E7" s="143">
        <v>-2.6449741296994405</v>
      </c>
      <c r="H7" s="7"/>
      <c r="I7" s="7"/>
      <c r="J7" s="13"/>
      <c r="K7" s="13"/>
    </row>
    <row r="8" spans="1:11" x14ac:dyDescent="0.3">
      <c r="A8" s="136">
        <v>2005</v>
      </c>
      <c r="B8" s="139">
        <v>5255</v>
      </c>
      <c r="C8" s="139">
        <v>15397</v>
      </c>
      <c r="D8" s="140">
        <v>-10142</v>
      </c>
      <c r="E8" s="143">
        <v>-2.4270298164568116</v>
      </c>
      <c r="H8" s="7"/>
      <c r="I8" s="7"/>
      <c r="J8" s="13"/>
      <c r="K8" s="13"/>
    </row>
    <row r="9" spans="1:11" x14ac:dyDescent="0.3">
      <c r="A9" s="137">
        <v>2006</v>
      </c>
      <c r="B9" s="140">
        <v>5255</v>
      </c>
      <c r="C9" s="140">
        <v>16390</v>
      </c>
      <c r="D9" s="140">
        <v>-11135</v>
      </c>
      <c r="E9" s="143">
        <v>-3.0173305781499411</v>
      </c>
      <c r="H9" s="7"/>
      <c r="I9" s="7"/>
      <c r="J9" s="13"/>
      <c r="K9" s="13"/>
    </row>
    <row r="10" spans="1:11" x14ac:dyDescent="0.3">
      <c r="A10" s="136">
        <v>2007</v>
      </c>
      <c r="B10" s="139">
        <v>5742</v>
      </c>
      <c r="C10" s="139">
        <v>16987</v>
      </c>
      <c r="D10" s="140">
        <v>-11245</v>
      </c>
      <c r="E10" s="143">
        <v>-5.2843668962931902</v>
      </c>
      <c r="H10" s="7"/>
      <c r="I10" s="7"/>
      <c r="J10" s="13"/>
      <c r="K10" s="13"/>
    </row>
    <row r="11" spans="1:11" x14ac:dyDescent="0.3">
      <c r="A11" s="137">
        <v>2008</v>
      </c>
      <c r="B11" s="140">
        <v>6225</v>
      </c>
      <c r="C11" s="140">
        <v>19427</v>
      </c>
      <c r="D11" s="140">
        <v>-13202</v>
      </c>
      <c r="E11" s="143">
        <v>-5.9117848705267502</v>
      </c>
      <c r="H11" s="7"/>
      <c r="I11" s="7"/>
      <c r="J11" s="13"/>
      <c r="K11" s="13"/>
    </row>
    <row r="12" spans="1:11" x14ac:dyDescent="0.3">
      <c r="A12" s="136">
        <v>2009</v>
      </c>
      <c r="B12" s="139">
        <v>6195</v>
      </c>
      <c r="C12" s="139">
        <v>19594</v>
      </c>
      <c r="D12" s="140">
        <v>-13399</v>
      </c>
      <c r="E12" s="143">
        <v>-4.366119509420284</v>
      </c>
      <c r="H12" s="7"/>
      <c r="I12" s="7"/>
      <c r="J12" s="13"/>
      <c r="K12" s="13"/>
    </row>
    <row r="13" spans="1:11" x14ac:dyDescent="0.3">
      <c r="A13" s="137">
        <v>2010</v>
      </c>
      <c r="B13" s="140">
        <v>6556</v>
      </c>
      <c r="C13" s="140">
        <v>22003</v>
      </c>
      <c r="D13" s="140">
        <v>-15447</v>
      </c>
      <c r="E13" s="143">
        <v>-4.8316634933865439</v>
      </c>
      <c r="H13" s="7"/>
      <c r="I13" s="7"/>
      <c r="J13" s="13"/>
      <c r="K13" s="13"/>
    </row>
    <row r="14" spans="1:11" x14ac:dyDescent="0.3">
      <c r="A14" s="136">
        <v>2011</v>
      </c>
      <c r="B14" s="139">
        <v>5113</v>
      </c>
      <c r="C14" s="139">
        <v>20590</v>
      </c>
      <c r="D14" s="140">
        <v>-15477</v>
      </c>
      <c r="E14" s="143">
        <v>-5.7385303741045233</v>
      </c>
      <c r="H14" s="7"/>
      <c r="I14" s="7"/>
      <c r="J14" s="13"/>
      <c r="K14" s="13"/>
    </row>
    <row r="15" spans="1:11" x14ac:dyDescent="0.3">
      <c r="A15" s="137">
        <v>2012</v>
      </c>
      <c r="B15" s="140">
        <v>7662</v>
      </c>
      <c r="C15" s="140">
        <v>25842</v>
      </c>
      <c r="D15" s="140">
        <v>-18180</v>
      </c>
      <c r="E15" s="143">
        <v>-6.1389693508470398</v>
      </c>
      <c r="H15" s="7"/>
      <c r="I15" s="7"/>
      <c r="J15" s="13"/>
      <c r="K15" s="13"/>
    </row>
    <row r="16" spans="1:11" x14ac:dyDescent="0.3">
      <c r="A16" s="136">
        <v>2013</v>
      </c>
      <c r="B16" s="139">
        <v>8528</v>
      </c>
      <c r="C16" s="139">
        <v>25720</v>
      </c>
      <c r="D16" s="140">
        <v>-17192</v>
      </c>
      <c r="E16" s="143">
        <v>-5.0415702327784446</v>
      </c>
      <c r="H16" s="7"/>
      <c r="I16" s="7"/>
      <c r="J16" s="13"/>
      <c r="K16" s="13"/>
    </row>
    <row r="17" spans="1:11" x14ac:dyDescent="0.3">
      <c r="A17" s="137">
        <v>2014</v>
      </c>
      <c r="B17" s="140">
        <v>9057</v>
      </c>
      <c r="C17" s="140">
        <v>23561</v>
      </c>
      <c r="D17" s="140">
        <v>-14504</v>
      </c>
      <c r="E17" s="143">
        <v>-3.9574908817807035</v>
      </c>
      <c r="H17" s="7"/>
      <c r="I17" s="7"/>
      <c r="J17" s="13"/>
      <c r="K17" s="13"/>
    </row>
    <row r="18" spans="1:11" x14ac:dyDescent="0.3">
      <c r="A18" s="136">
        <v>2015</v>
      </c>
      <c r="B18" s="139">
        <v>9261</v>
      </c>
      <c r="C18" s="139">
        <v>23757</v>
      </c>
      <c r="D18" s="140">
        <v>-14496</v>
      </c>
      <c r="E18" s="143">
        <v>-3.6830534099604297</v>
      </c>
      <c r="H18" s="7"/>
      <c r="I18" s="7"/>
      <c r="J18" s="13"/>
      <c r="K18" s="13"/>
    </row>
    <row r="19" spans="1:11" x14ac:dyDescent="0.3">
      <c r="A19" s="137">
        <v>2016</v>
      </c>
      <c r="B19" s="140">
        <v>9768</v>
      </c>
      <c r="C19" s="140">
        <v>25112</v>
      </c>
      <c r="D19" s="140">
        <v>-15344</v>
      </c>
      <c r="E19" s="143">
        <v>-3.8255139572831065</v>
      </c>
      <c r="H19" s="7"/>
      <c r="I19" s="7"/>
      <c r="J19" s="13"/>
      <c r="K19" s="13"/>
    </row>
    <row r="20" spans="1:11" x14ac:dyDescent="0.3">
      <c r="A20" s="136">
        <v>2017</v>
      </c>
      <c r="B20" s="139">
        <v>9576</v>
      </c>
      <c r="C20" s="139">
        <v>26249</v>
      </c>
      <c r="D20" s="140">
        <v>-16673</v>
      </c>
      <c r="E20" s="143">
        <v>-4.4225432602432031</v>
      </c>
      <c r="H20" s="7"/>
      <c r="I20" s="7"/>
      <c r="J20" s="13"/>
      <c r="K20" s="13"/>
    </row>
    <row r="21" spans="1:11" x14ac:dyDescent="0.3">
      <c r="A21" s="137">
        <v>2018</v>
      </c>
      <c r="B21" s="140">
        <v>9422</v>
      </c>
      <c r="C21" s="140">
        <v>26795</v>
      </c>
      <c r="D21" s="140">
        <v>-17373</v>
      </c>
      <c r="E21" s="143">
        <v>-4.6845114555775655</v>
      </c>
      <c r="H21" s="7"/>
      <c r="I21" s="7"/>
      <c r="J21" s="13"/>
      <c r="K21" s="13"/>
    </row>
    <row r="22" spans="1:11" x14ac:dyDescent="0.3">
      <c r="A22" s="136">
        <v>2019</v>
      </c>
      <c r="B22" s="139">
        <v>11163</v>
      </c>
      <c r="C22" s="139">
        <v>37850</v>
      </c>
      <c r="D22" s="140">
        <v>-26687</v>
      </c>
      <c r="E22" s="143">
        <v>-6.8312568992929039</v>
      </c>
      <c r="H22" s="7"/>
      <c r="I22" s="7"/>
      <c r="J22" s="13"/>
      <c r="K22" s="13"/>
    </row>
    <row r="23" spans="1:11" x14ac:dyDescent="0.3">
      <c r="A23" s="137">
        <v>2020</v>
      </c>
      <c r="B23" s="140">
        <v>11242</v>
      </c>
      <c r="C23" s="140">
        <v>30677</v>
      </c>
      <c r="D23" s="140">
        <v>-19435</v>
      </c>
      <c r="E23" s="143">
        <v>-4.8629888474720442</v>
      </c>
      <c r="H23" s="7"/>
      <c r="I23" s="7"/>
      <c r="J23" s="13"/>
      <c r="K23" s="13"/>
    </row>
    <row r="24" spans="1:11" x14ac:dyDescent="0.3">
      <c r="A24" s="136">
        <v>2021</v>
      </c>
      <c r="B24" s="139">
        <v>12073</v>
      </c>
      <c r="C24" s="139">
        <v>32572</v>
      </c>
      <c r="D24" s="140">
        <v>-20499</v>
      </c>
      <c r="E24" s="143">
        <v>-5.9684739818556105</v>
      </c>
      <c r="H24" s="7"/>
      <c r="I24" s="7"/>
      <c r="J24" s="13"/>
      <c r="K24" s="13"/>
    </row>
    <row r="25" spans="1:11" x14ac:dyDescent="0.3">
      <c r="A25" s="137">
        <v>2022</v>
      </c>
      <c r="B25" s="140">
        <v>13062</v>
      </c>
      <c r="C25" s="140">
        <v>42700</v>
      </c>
      <c r="D25" s="140">
        <v>-29638</v>
      </c>
      <c r="E25" s="143">
        <v>-8.9002990553727166</v>
      </c>
      <c r="H25" s="7"/>
      <c r="I25" s="7"/>
      <c r="J25" s="13"/>
      <c r="K25" s="13"/>
    </row>
    <row r="26" spans="1:11" x14ac:dyDescent="0.3">
      <c r="A26" s="136">
        <v>2023</v>
      </c>
      <c r="B26" s="139">
        <v>13358</v>
      </c>
      <c r="C26" s="139">
        <v>42590</v>
      </c>
      <c r="D26" s="140">
        <v>-29232</v>
      </c>
      <c r="E26" s="143">
        <v>-8.8047471816284997</v>
      </c>
      <c r="H26" s="7"/>
      <c r="I26" s="7"/>
      <c r="J26" s="13"/>
      <c r="K26" s="13"/>
    </row>
    <row r="27" spans="1:11" x14ac:dyDescent="0.3">
      <c r="A27" s="137" t="s">
        <v>171</v>
      </c>
      <c r="B27" s="140">
        <v>13538</v>
      </c>
      <c r="C27" s="140">
        <v>36963</v>
      </c>
      <c r="D27" s="140">
        <v>-18425</v>
      </c>
      <c r="E27" s="143">
        <v>-5.348547950295</v>
      </c>
    </row>
    <row r="28" spans="1:11" x14ac:dyDescent="0.3">
      <c r="B28" s="141"/>
      <c r="C28" s="141"/>
      <c r="D28" s="141"/>
      <c r="E28" s="143"/>
    </row>
    <row r="29" spans="1:11" x14ac:dyDescent="0.3">
      <c r="A29" s="131" t="s">
        <v>63</v>
      </c>
      <c r="B29" s="141">
        <v>201592</v>
      </c>
      <c r="C29" s="141">
        <v>583306</v>
      </c>
      <c r="D29" s="141">
        <v>-383060</v>
      </c>
      <c r="E29" s="143">
        <v>-115.77718699690645</v>
      </c>
    </row>
    <row r="30" spans="1:11" x14ac:dyDescent="0.3">
      <c r="A30" s="131" t="s">
        <v>175</v>
      </c>
      <c r="B30" s="141">
        <v>8399.6666666666661</v>
      </c>
      <c r="C30" s="141">
        <v>24304.416666666668</v>
      </c>
      <c r="D30" s="141">
        <v>-15322.4</v>
      </c>
      <c r="E30" s="143">
        <v>-4.6310874798762578</v>
      </c>
    </row>
    <row r="31" spans="1:11" x14ac:dyDescent="0.3">
      <c r="A31" s="138" t="s">
        <v>176</v>
      </c>
      <c r="B31" s="142">
        <v>12654.6</v>
      </c>
      <c r="C31" s="142">
        <v>37100.400000000001</v>
      </c>
      <c r="D31" s="142">
        <v>-23445.8</v>
      </c>
      <c r="E31" s="144">
        <v>-6.7770114033247753</v>
      </c>
    </row>
    <row r="32" spans="1:11" x14ac:dyDescent="0.3">
      <c r="A32" s="176" t="s">
        <v>188</v>
      </c>
      <c r="B32" s="176"/>
      <c r="C32" s="176"/>
      <c r="D32" s="176"/>
      <c r="E32" s="176"/>
    </row>
    <row r="33" spans="1:7" x14ac:dyDescent="0.3">
      <c r="A33" s="177" t="s">
        <v>189</v>
      </c>
      <c r="B33" s="177"/>
      <c r="C33" s="177"/>
      <c r="D33" s="177"/>
      <c r="E33" s="177"/>
    </row>
    <row r="34" spans="1:7" ht="19.5" customHeight="1" x14ac:dyDescent="0.3">
      <c r="A34" s="134" t="s">
        <v>177</v>
      </c>
    </row>
    <row r="37" spans="1:7" x14ac:dyDescent="0.3">
      <c r="G37" s="71"/>
    </row>
    <row r="38" spans="1:7" x14ac:dyDescent="0.3">
      <c r="E38" s="135"/>
    </row>
    <row r="39" spans="1:7" x14ac:dyDescent="0.3">
      <c r="E39" s="135"/>
    </row>
    <row r="40" spans="1:7" x14ac:dyDescent="0.3">
      <c r="E40" s="135"/>
    </row>
    <row r="41" spans="1:7" x14ac:dyDescent="0.3">
      <c r="E41" s="135"/>
    </row>
    <row r="42" spans="1:7" x14ac:dyDescent="0.3">
      <c r="E42" s="135"/>
    </row>
    <row r="43" spans="1:7" x14ac:dyDescent="0.3">
      <c r="E43" s="135"/>
    </row>
    <row r="44" spans="1:7" x14ac:dyDescent="0.3">
      <c r="E44" s="135"/>
    </row>
    <row r="45" spans="1:7" x14ac:dyDescent="0.3">
      <c r="E45" s="135"/>
    </row>
    <row r="46" spans="1:7" x14ac:dyDescent="0.3">
      <c r="E46" s="135"/>
    </row>
    <row r="47" spans="1:7" x14ac:dyDescent="0.3">
      <c r="E47" s="135"/>
    </row>
    <row r="48" spans="1:7" x14ac:dyDescent="0.3">
      <c r="E48" s="135"/>
    </row>
    <row r="49" spans="5:5" x14ac:dyDescent="0.3">
      <c r="E49" s="135"/>
    </row>
    <row r="50" spans="5:5" x14ac:dyDescent="0.3">
      <c r="E50" s="135"/>
    </row>
    <row r="51" spans="5:5" x14ac:dyDescent="0.3">
      <c r="E51" s="135"/>
    </row>
    <row r="52" spans="5:5" x14ac:dyDescent="0.3">
      <c r="E52" s="135"/>
    </row>
    <row r="53" spans="5:5" x14ac:dyDescent="0.3">
      <c r="E53" s="135"/>
    </row>
    <row r="54" spans="5:5" x14ac:dyDescent="0.3">
      <c r="E54" s="135"/>
    </row>
    <row r="55" spans="5:5" x14ac:dyDescent="0.3">
      <c r="E55" s="135"/>
    </row>
    <row r="56" spans="5:5" x14ac:dyDescent="0.3">
      <c r="E56" s="135"/>
    </row>
    <row r="57" spans="5:5" x14ac:dyDescent="0.3">
      <c r="E57" s="135"/>
    </row>
    <row r="58" spans="5:5" x14ac:dyDescent="0.3">
      <c r="E58" s="135"/>
    </row>
    <row r="59" spans="5:5" x14ac:dyDescent="0.3">
      <c r="E59" s="135"/>
    </row>
    <row r="60" spans="5:5" x14ac:dyDescent="0.3">
      <c r="E60" s="135"/>
    </row>
    <row r="61" spans="5:5" x14ac:dyDescent="0.3">
      <c r="E61" s="135"/>
    </row>
    <row r="62" spans="5:5" x14ac:dyDescent="0.3">
      <c r="E62" s="135"/>
    </row>
  </sheetData>
  <mergeCells count="2">
    <mergeCell ref="A32:E32"/>
    <mergeCell ref="A33:E3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26BF-FED1-42ED-9B7D-052BC4A92F6F}">
  <dimension ref="A1:M33"/>
  <sheetViews>
    <sheetView topLeftCell="A17" zoomScale="115" zoomScaleNormal="115" workbookViewId="0">
      <selection activeCell="A32" sqref="A32"/>
    </sheetView>
  </sheetViews>
  <sheetFormatPr defaultColWidth="9.140625" defaultRowHeight="17.25" x14ac:dyDescent="0.3"/>
  <cols>
    <col min="1" max="1" width="14.85546875" style="134" customWidth="1"/>
    <col min="2" max="5" width="10.28515625" style="131" customWidth="1"/>
    <col min="6" max="6" width="4" style="131" customWidth="1"/>
    <col min="7" max="9" width="9.140625" style="131"/>
    <col min="10" max="10" width="11" style="131" customWidth="1"/>
    <col min="11" max="11" width="9.140625" style="118"/>
    <col min="12" max="16384" width="9.140625" style="7"/>
  </cols>
  <sheetData>
    <row r="1" spans="1:13" x14ac:dyDescent="0.3">
      <c r="A1" s="134" t="s">
        <v>181</v>
      </c>
    </row>
    <row r="2" spans="1:13" x14ac:dyDescent="0.3">
      <c r="A2" s="179" t="s">
        <v>190</v>
      </c>
      <c r="B2" s="178" t="s">
        <v>5</v>
      </c>
      <c r="C2" s="178"/>
      <c r="D2" s="178"/>
      <c r="E2" s="178"/>
      <c r="F2" s="150"/>
      <c r="G2" s="178" t="s">
        <v>6</v>
      </c>
      <c r="H2" s="178"/>
      <c r="I2" s="178"/>
      <c r="J2" s="178"/>
    </row>
    <row r="3" spans="1:13" ht="40.5" customHeight="1" x14ac:dyDescent="0.3">
      <c r="A3" s="180"/>
      <c r="B3" s="149" t="s">
        <v>178</v>
      </c>
      <c r="C3" s="149" t="s">
        <v>179</v>
      </c>
      <c r="D3" s="149" t="s">
        <v>172</v>
      </c>
      <c r="E3" s="149" t="s">
        <v>191</v>
      </c>
      <c r="F3" s="149"/>
      <c r="G3" s="149" t="s">
        <v>178</v>
      </c>
      <c r="H3" s="149" t="s">
        <v>179</v>
      </c>
      <c r="I3" s="149" t="s">
        <v>172</v>
      </c>
      <c r="J3" s="149" t="s">
        <v>191</v>
      </c>
    </row>
    <row r="4" spans="1:13" x14ac:dyDescent="0.3">
      <c r="A4" s="145">
        <v>2001</v>
      </c>
      <c r="B4" s="154">
        <v>3000</v>
      </c>
      <c r="C4" s="154">
        <v>2344</v>
      </c>
      <c r="D4" s="155">
        <v>656</v>
      </c>
      <c r="E4" s="151">
        <v>0.25091112599417714</v>
      </c>
      <c r="F4" s="147"/>
      <c r="G4" s="154">
        <v>674</v>
      </c>
      <c r="H4" s="154">
        <v>1106</v>
      </c>
      <c r="I4" s="155">
        <v>-432</v>
      </c>
      <c r="J4" s="151">
        <v>-0.16523415614250689</v>
      </c>
      <c r="M4" s="72"/>
    </row>
    <row r="5" spans="1:13" x14ac:dyDescent="0.3">
      <c r="A5" s="145">
        <v>2002</v>
      </c>
      <c r="B5" s="154">
        <v>3934</v>
      </c>
      <c r="C5" s="154">
        <v>2716</v>
      </c>
      <c r="D5" s="155">
        <v>1218</v>
      </c>
      <c r="E5" s="151">
        <v>0.39639842725255564</v>
      </c>
      <c r="F5" s="147"/>
      <c r="G5" s="154">
        <v>926</v>
      </c>
      <c r="H5" s="154">
        <v>785</v>
      </c>
      <c r="I5" s="155">
        <v>141</v>
      </c>
      <c r="J5" s="151">
        <v>4.5888487883916543E-2</v>
      </c>
      <c r="M5" s="72"/>
    </row>
    <row r="6" spans="1:13" x14ac:dyDescent="0.3">
      <c r="A6" s="145">
        <v>2003</v>
      </c>
      <c r="B6" s="154">
        <v>4058</v>
      </c>
      <c r="C6" s="154">
        <v>3031</v>
      </c>
      <c r="D6" s="155">
        <v>1027</v>
      </c>
      <c r="E6" s="151">
        <v>0.26441383535243557</v>
      </c>
      <c r="F6" s="147"/>
      <c r="G6" s="154">
        <v>1042</v>
      </c>
      <c r="H6" s="154">
        <v>997</v>
      </c>
      <c r="I6" s="155">
        <v>45</v>
      </c>
      <c r="J6" s="151">
        <v>1.1585805833358912E-2</v>
      </c>
      <c r="M6" s="72"/>
    </row>
    <row r="7" spans="1:13" x14ac:dyDescent="0.3">
      <c r="A7" s="145">
        <v>2004</v>
      </c>
      <c r="B7" s="154">
        <v>3225</v>
      </c>
      <c r="C7" s="154">
        <v>2806</v>
      </c>
      <c r="D7" s="155">
        <v>419</v>
      </c>
      <c r="E7" s="151">
        <v>0.10386075591723741</v>
      </c>
      <c r="F7" s="147"/>
      <c r="G7" s="154">
        <v>1261</v>
      </c>
      <c r="H7" s="154">
        <v>1360</v>
      </c>
      <c r="I7" s="155">
        <v>-99</v>
      </c>
      <c r="J7" s="151">
        <v>-2.4539892209562063E-2</v>
      </c>
      <c r="M7" s="72"/>
    </row>
    <row r="8" spans="1:13" x14ac:dyDescent="0.3">
      <c r="A8" s="145">
        <v>2005</v>
      </c>
      <c r="B8" s="154">
        <v>3508</v>
      </c>
      <c r="C8" s="154">
        <v>4193</v>
      </c>
      <c r="D8" s="155">
        <v>-685</v>
      </c>
      <c r="E8" s="151">
        <v>-0.1599725032933742</v>
      </c>
      <c r="F8" s="147"/>
      <c r="G8" s="154">
        <v>1240</v>
      </c>
      <c r="H8" s="154">
        <v>2048</v>
      </c>
      <c r="I8" s="155">
        <v>-808</v>
      </c>
      <c r="J8" s="151">
        <v>-0.1886974929358341</v>
      </c>
      <c r="M8" s="72"/>
    </row>
    <row r="9" spans="1:13" x14ac:dyDescent="0.3">
      <c r="A9" s="145">
        <v>2006</v>
      </c>
      <c r="B9" s="154">
        <v>3565</v>
      </c>
      <c r="C9" s="154">
        <v>5472</v>
      </c>
      <c r="D9" s="155">
        <v>-1907</v>
      </c>
      <c r="E9" s="151">
        <v>-0.50014849715376208</v>
      </c>
      <c r="F9" s="147"/>
      <c r="G9" s="154">
        <v>1325</v>
      </c>
      <c r="H9" s="154">
        <v>2497</v>
      </c>
      <c r="I9" s="155">
        <v>-1172</v>
      </c>
      <c r="J9" s="151">
        <v>-0.3073801985653955</v>
      </c>
      <c r="M9" s="72"/>
    </row>
    <row r="10" spans="1:13" x14ac:dyDescent="0.3">
      <c r="A10" s="145">
        <v>2007</v>
      </c>
      <c r="B10" s="154">
        <v>3655</v>
      </c>
      <c r="C10" s="154">
        <v>5730</v>
      </c>
      <c r="D10" s="155">
        <v>-2075</v>
      </c>
      <c r="E10" s="151">
        <v>-0.93634098007311606</v>
      </c>
      <c r="F10" s="147"/>
      <c r="G10" s="154">
        <v>1432</v>
      </c>
      <c r="H10" s="154">
        <v>1908</v>
      </c>
      <c r="I10" s="155">
        <v>-476</v>
      </c>
      <c r="J10" s="151">
        <v>-0.21479436458544734</v>
      </c>
      <c r="M10" s="72"/>
    </row>
    <row r="11" spans="1:13" x14ac:dyDescent="0.3">
      <c r="A11" s="145">
        <v>2008</v>
      </c>
      <c r="B11" s="154">
        <v>4082</v>
      </c>
      <c r="C11" s="154">
        <v>6263</v>
      </c>
      <c r="D11" s="155">
        <v>-2181</v>
      </c>
      <c r="E11" s="151">
        <v>-0.93826507381346691</v>
      </c>
      <c r="F11" s="147"/>
      <c r="G11" s="154">
        <v>1503</v>
      </c>
      <c r="H11" s="154">
        <v>2195</v>
      </c>
      <c r="I11" s="155">
        <v>-692</v>
      </c>
      <c r="J11" s="151">
        <v>-0.29769804267717515</v>
      </c>
      <c r="M11" s="72"/>
    </row>
    <row r="12" spans="1:13" x14ac:dyDescent="0.3">
      <c r="A12" s="145">
        <v>2009</v>
      </c>
      <c r="B12" s="154">
        <v>3388</v>
      </c>
      <c r="C12" s="154">
        <v>5793</v>
      </c>
      <c r="D12" s="155">
        <v>-2405</v>
      </c>
      <c r="E12" s="151">
        <v>-0.76695947007054432</v>
      </c>
      <c r="F12" s="147"/>
      <c r="G12" s="154">
        <v>1113</v>
      </c>
      <c r="H12" s="154">
        <v>1764</v>
      </c>
      <c r="I12" s="155">
        <v>-651</v>
      </c>
      <c r="J12" s="151">
        <v>-0.20760524532886668</v>
      </c>
      <c r="M12" s="72"/>
    </row>
    <row r="13" spans="1:13" x14ac:dyDescent="0.3">
      <c r="A13" s="145">
        <v>2010</v>
      </c>
      <c r="B13" s="154">
        <v>3562</v>
      </c>
      <c r="C13" s="154">
        <v>6485</v>
      </c>
      <c r="D13" s="155">
        <v>-2923</v>
      </c>
      <c r="E13" s="151">
        <v>-0.89547941415481525</v>
      </c>
      <c r="F13" s="147"/>
      <c r="G13" s="154">
        <v>1143</v>
      </c>
      <c r="H13" s="154">
        <v>1986</v>
      </c>
      <c r="I13" s="155">
        <v>-843</v>
      </c>
      <c r="J13" s="151">
        <v>-0.25825834626497068</v>
      </c>
      <c r="M13" s="72"/>
    </row>
    <row r="14" spans="1:13" x14ac:dyDescent="0.3">
      <c r="A14" s="145">
        <v>2011</v>
      </c>
      <c r="B14" s="154">
        <v>3437</v>
      </c>
      <c r="C14" s="154">
        <v>6021</v>
      </c>
      <c r="D14" s="155">
        <v>-2584</v>
      </c>
      <c r="E14" s="151">
        <v>-0.92470826156222274</v>
      </c>
      <c r="F14" s="147"/>
      <c r="G14" s="154">
        <v>689</v>
      </c>
      <c r="H14" s="154">
        <v>1700</v>
      </c>
      <c r="I14" s="155">
        <v>-1011</v>
      </c>
      <c r="J14" s="151">
        <v>-0.36179568592856309</v>
      </c>
      <c r="M14" s="72"/>
    </row>
    <row r="15" spans="1:13" x14ac:dyDescent="0.3">
      <c r="A15" s="145">
        <v>2012</v>
      </c>
      <c r="B15" s="154">
        <v>4497</v>
      </c>
      <c r="C15" s="154">
        <v>11108</v>
      </c>
      <c r="D15" s="155">
        <v>-6611</v>
      </c>
      <c r="E15" s="151">
        <v>-2.1650501300879172</v>
      </c>
      <c r="F15" s="147"/>
      <c r="G15" s="154">
        <v>1429</v>
      </c>
      <c r="H15" s="154">
        <v>4022</v>
      </c>
      <c r="I15" s="155">
        <v>-2593</v>
      </c>
      <c r="J15" s="151">
        <v>-0.84918695920707454</v>
      </c>
      <c r="M15" s="72"/>
    </row>
    <row r="16" spans="1:13" x14ac:dyDescent="0.3">
      <c r="A16" s="145">
        <v>2013</v>
      </c>
      <c r="B16" s="154">
        <v>4743</v>
      </c>
      <c r="C16" s="154">
        <v>14523</v>
      </c>
      <c r="D16" s="155">
        <v>-9780</v>
      </c>
      <c r="E16" s="151">
        <v>-2.8095554803373446</v>
      </c>
      <c r="F16" s="147"/>
      <c r="G16" s="154">
        <v>1621</v>
      </c>
      <c r="H16" s="154">
        <v>4998</v>
      </c>
      <c r="I16" s="155">
        <v>-3377</v>
      </c>
      <c r="J16" s="151">
        <v>-0.97012973998969443</v>
      </c>
      <c r="M16" s="72"/>
    </row>
    <row r="17" spans="1:13" x14ac:dyDescent="0.3">
      <c r="A17" s="145">
        <v>2014</v>
      </c>
      <c r="B17" s="154">
        <v>5700</v>
      </c>
      <c r="C17" s="154">
        <v>15002</v>
      </c>
      <c r="D17" s="155">
        <v>-9302</v>
      </c>
      <c r="E17" s="151">
        <v>-2.5042905458007536</v>
      </c>
      <c r="F17" s="147"/>
      <c r="G17" s="154">
        <v>1802</v>
      </c>
      <c r="H17" s="154">
        <v>5219</v>
      </c>
      <c r="I17" s="155">
        <v>-3417</v>
      </c>
      <c r="J17" s="151">
        <v>-0.91992698290702812</v>
      </c>
      <c r="M17" s="72"/>
    </row>
    <row r="18" spans="1:13" x14ac:dyDescent="0.3">
      <c r="A18" s="145">
        <v>2015</v>
      </c>
      <c r="B18" s="154">
        <v>5831</v>
      </c>
      <c r="C18" s="154">
        <v>17141</v>
      </c>
      <c r="D18" s="155">
        <v>-11310</v>
      </c>
      <c r="E18" s="151">
        <v>-2.8535991757101828</v>
      </c>
      <c r="F18" s="147"/>
      <c r="G18" s="154">
        <v>2170</v>
      </c>
      <c r="H18" s="154">
        <v>6949</v>
      </c>
      <c r="I18" s="155">
        <v>-4779</v>
      </c>
      <c r="J18" s="151">
        <v>-1.2057781132377507</v>
      </c>
      <c r="M18" s="72"/>
    </row>
    <row r="19" spans="1:13" x14ac:dyDescent="0.3">
      <c r="A19" s="145">
        <v>2016</v>
      </c>
      <c r="B19" s="154">
        <v>8052</v>
      </c>
      <c r="C19" s="154">
        <v>18585</v>
      </c>
      <c r="D19" s="155">
        <v>-10533</v>
      </c>
      <c r="E19" s="151">
        <v>-2.611687498740177</v>
      </c>
      <c r="F19" s="147"/>
      <c r="G19" s="154">
        <v>2725</v>
      </c>
      <c r="H19" s="154">
        <v>8049</v>
      </c>
      <c r="I19" s="155">
        <v>-5324</v>
      </c>
      <c r="J19" s="151">
        <v>-1.3201010389530716</v>
      </c>
      <c r="M19" s="72"/>
    </row>
    <row r="20" spans="1:13" x14ac:dyDescent="0.3">
      <c r="A20" s="145">
        <v>2017</v>
      </c>
      <c r="B20" s="154">
        <v>9145</v>
      </c>
      <c r="C20" s="154">
        <v>19055</v>
      </c>
      <c r="D20" s="155">
        <v>-9910</v>
      </c>
      <c r="E20" s="151">
        <v>-2.6108912766313375</v>
      </c>
      <c r="F20" s="147"/>
      <c r="G20" s="154">
        <v>3613</v>
      </c>
      <c r="H20" s="154">
        <v>8623</v>
      </c>
      <c r="I20" s="155">
        <v>-5010</v>
      </c>
      <c r="J20" s="151">
        <v>-1.3199359531708377</v>
      </c>
      <c r="M20" s="72"/>
    </row>
    <row r="21" spans="1:13" x14ac:dyDescent="0.3">
      <c r="A21" s="145">
        <v>2018</v>
      </c>
      <c r="B21" s="154">
        <v>10203</v>
      </c>
      <c r="C21" s="154">
        <v>20459</v>
      </c>
      <c r="D21" s="155">
        <v>-10256</v>
      </c>
      <c r="E21" s="151">
        <v>-2.7361835787228905</v>
      </c>
      <c r="F21" s="147"/>
      <c r="G21" s="154">
        <v>3852</v>
      </c>
      <c r="H21" s="154">
        <v>8787</v>
      </c>
      <c r="I21" s="155">
        <v>-4935</v>
      </c>
      <c r="J21" s="151">
        <v>-1.316601595261063</v>
      </c>
      <c r="M21" s="72"/>
    </row>
    <row r="22" spans="1:13" x14ac:dyDescent="0.3">
      <c r="A22" s="145">
        <v>2019</v>
      </c>
      <c r="B22" s="154">
        <v>12131</v>
      </c>
      <c r="C22" s="154">
        <v>20266</v>
      </c>
      <c r="D22" s="155">
        <v>-8135</v>
      </c>
      <c r="E22" s="151">
        <v>-2.0631848794314855</v>
      </c>
      <c r="F22" s="147"/>
      <c r="G22" s="154">
        <v>2886</v>
      </c>
      <c r="H22" s="154">
        <v>9375</v>
      </c>
      <c r="I22" s="155">
        <v>-6489</v>
      </c>
      <c r="J22" s="151">
        <v>-1.6457291558243283</v>
      </c>
      <c r="M22" s="72"/>
    </row>
    <row r="23" spans="1:13" x14ac:dyDescent="0.3">
      <c r="A23" s="145">
        <v>2020</v>
      </c>
      <c r="B23" s="154">
        <v>10491</v>
      </c>
      <c r="C23" s="154">
        <v>22515</v>
      </c>
      <c r="D23" s="155">
        <v>-12024</v>
      </c>
      <c r="E23" s="151">
        <v>-2.9909757233968088</v>
      </c>
      <c r="F23" s="147"/>
      <c r="G23" s="154">
        <v>3206</v>
      </c>
      <c r="H23" s="154">
        <v>8717</v>
      </c>
      <c r="I23" s="155">
        <v>-5511</v>
      </c>
      <c r="J23" s="151">
        <v>-1.370863873223537</v>
      </c>
      <c r="M23" s="72"/>
    </row>
    <row r="24" spans="1:13" x14ac:dyDescent="0.3">
      <c r="A24" s="145">
        <v>2021</v>
      </c>
      <c r="B24" s="154">
        <v>13668</v>
      </c>
      <c r="C24" s="154">
        <v>18209</v>
      </c>
      <c r="D24" s="155">
        <v>-4541</v>
      </c>
      <c r="E24" s="151">
        <v>-1.32083343514412</v>
      </c>
      <c r="F24" s="147"/>
      <c r="G24" s="154">
        <v>4270</v>
      </c>
      <c r="H24" s="154">
        <v>6680</v>
      </c>
      <c r="I24" s="155">
        <v>-2410</v>
      </c>
      <c r="J24" s="151">
        <v>-0.70099286031652253</v>
      </c>
      <c r="M24" s="72"/>
    </row>
    <row r="25" spans="1:13" x14ac:dyDescent="0.3">
      <c r="A25" s="145">
        <v>2022</v>
      </c>
      <c r="B25" s="154">
        <v>12666</v>
      </c>
      <c r="C25" s="154">
        <v>22722</v>
      </c>
      <c r="D25" s="155">
        <v>-10056</v>
      </c>
      <c r="E25" s="151">
        <v>-2.9690486652474442</v>
      </c>
      <c r="F25" s="147"/>
      <c r="G25" s="154">
        <v>4318</v>
      </c>
      <c r="H25" s="154">
        <v>7848</v>
      </c>
      <c r="I25" s="155">
        <v>-3530</v>
      </c>
      <c r="J25" s="151">
        <v>-1.042237648003528</v>
      </c>
      <c r="M25" s="72"/>
    </row>
    <row r="26" spans="1:13" x14ac:dyDescent="0.3">
      <c r="A26" s="145">
        <v>2023</v>
      </c>
      <c r="B26" s="154">
        <v>11469</v>
      </c>
      <c r="C26" s="154">
        <v>28235</v>
      </c>
      <c r="D26" s="155">
        <v>-16766</v>
      </c>
      <c r="E26" s="151">
        <v>-4.8669609191124001</v>
      </c>
      <c r="F26" s="147"/>
      <c r="G26" s="154">
        <v>3630</v>
      </c>
      <c r="H26" s="154">
        <v>8879</v>
      </c>
      <c r="I26" s="155">
        <v>-5249</v>
      </c>
      <c r="J26" s="151">
        <v>-1.5237193048086</v>
      </c>
      <c r="M26" s="72"/>
    </row>
    <row r="27" spans="1:13" x14ac:dyDescent="0.3">
      <c r="A27" s="145"/>
      <c r="B27" s="154"/>
      <c r="C27" s="154"/>
      <c r="D27" s="155"/>
      <c r="E27" s="151"/>
      <c r="F27" s="147"/>
      <c r="G27" s="154"/>
      <c r="H27" s="154"/>
      <c r="I27" s="155"/>
      <c r="J27" s="151"/>
      <c r="M27" s="72"/>
    </row>
    <row r="28" spans="1:13" x14ac:dyDescent="0.3">
      <c r="A28" s="145" t="s">
        <v>63</v>
      </c>
      <c r="B28" s="155">
        <v>148010</v>
      </c>
      <c r="C28" s="155">
        <v>278674</v>
      </c>
      <c r="D28" s="155">
        <v>-130664</v>
      </c>
      <c r="E28" s="151">
        <v>-36.608551363967756</v>
      </c>
      <c r="F28" s="147"/>
      <c r="G28" s="155">
        <v>47870</v>
      </c>
      <c r="H28" s="155">
        <v>106492</v>
      </c>
      <c r="I28" s="155">
        <v>-58622</v>
      </c>
      <c r="J28" s="151">
        <v>-16.153732355824083</v>
      </c>
    </row>
    <row r="29" spans="1:13" x14ac:dyDescent="0.3">
      <c r="A29" s="145" t="s">
        <v>175</v>
      </c>
      <c r="B29" s="155">
        <v>6435.217391304348</v>
      </c>
      <c r="C29" s="155">
        <v>12116.260869565218</v>
      </c>
      <c r="D29" s="155">
        <v>-5681.04347826087</v>
      </c>
      <c r="E29" s="151">
        <v>-1.5916761462594677</v>
      </c>
      <c r="F29" s="147"/>
      <c r="G29" s="155">
        <v>2081.304347826087</v>
      </c>
      <c r="H29" s="155">
        <v>4630.086956521739</v>
      </c>
      <c r="I29" s="155">
        <v>-2548.782608695652</v>
      </c>
      <c r="J29" s="151">
        <v>-0.70233618938365583</v>
      </c>
    </row>
    <row r="30" spans="1:13" x14ac:dyDescent="0.3">
      <c r="A30" s="148" t="s">
        <v>180</v>
      </c>
      <c r="B30" s="142">
        <v>12073.5</v>
      </c>
      <c r="C30" s="142">
        <v>22920.25</v>
      </c>
      <c r="D30" s="142">
        <v>-10846.75</v>
      </c>
      <c r="E30" s="152">
        <v>-3.0369546857251937</v>
      </c>
      <c r="F30" s="153"/>
      <c r="G30" s="142">
        <v>3856</v>
      </c>
      <c r="H30" s="142">
        <v>8031</v>
      </c>
      <c r="I30" s="142">
        <v>-4175</v>
      </c>
      <c r="J30" s="152">
        <v>-1.1594534215880468</v>
      </c>
    </row>
    <row r="31" spans="1:13" x14ac:dyDescent="0.3">
      <c r="A31" s="134" t="s">
        <v>192</v>
      </c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3" x14ac:dyDescent="0.3">
      <c r="A32" s="145" t="s">
        <v>177</v>
      </c>
      <c r="B32" s="146"/>
      <c r="C32" s="146"/>
      <c r="D32" s="146"/>
      <c r="E32" s="146"/>
      <c r="F32" s="146"/>
      <c r="G32" s="146"/>
      <c r="H32" s="146"/>
      <c r="I32" s="146"/>
      <c r="J32" s="146"/>
    </row>
    <row r="33" spans="1:1" x14ac:dyDescent="0.3">
      <c r="A33" s="7"/>
    </row>
  </sheetData>
  <mergeCells count="3">
    <mergeCell ref="B2:E2"/>
    <mergeCell ref="G2:J2"/>
    <mergeCell ref="A2:A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tabSelected="1" workbookViewId="0">
      <selection sqref="A1:D1"/>
    </sheetView>
  </sheetViews>
  <sheetFormatPr defaultRowHeight="17.25" x14ac:dyDescent="0.25"/>
  <cols>
    <col min="1" max="1" width="15.5703125" style="134" bestFit="1" customWidth="1"/>
    <col min="2" max="4" width="20.28515625" style="131" customWidth="1"/>
  </cols>
  <sheetData>
    <row r="1" spans="1:4" ht="59.25" customHeight="1" x14ac:dyDescent="0.3">
      <c r="A1" s="181" t="s">
        <v>194</v>
      </c>
      <c r="B1" s="181"/>
      <c r="C1" s="181"/>
      <c r="D1" s="181"/>
    </row>
    <row r="2" spans="1:4" x14ac:dyDescent="0.25">
      <c r="A2" s="159" t="s">
        <v>85</v>
      </c>
      <c r="B2" s="158" t="s">
        <v>86</v>
      </c>
      <c r="C2" s="132" t="s">
        <v>28</v>
      </c>
      <c r="D2" s="158" t="s">
        <v>87</v>
      </c>
    </row>
    <row r="3" spans="1:4" x14ac:dyDescent="0.25">
      <c r="A3" s="160" t="s">
        <v>88</v>
      </c>
      <c r="B3" s="164">
        <v>1234</v>
      </c>
      <c r="C3" s="156">
        <v>0.1</v>
      </c>
      <c r="D3" s="157">
        <v>9.670088551053993E-2</v>
      </c>
    </row>
    <row r="4" spans="1:4" x14ac:dyDescent="0.25">
      <c r="A4" s="160" t="s">
        <v>89</v>
      </c>
      <c r="B4" s="164">
        <v>857</v>
      </c>
      <c r="C4" s="156">
        <v>6.7157746258130244E-2</v>
      </c>
      <c r="D4" s="157">
        <v>0.16385863176867016</v>
      </c>
    </row>
    <row r="5" spans="1:4" x14ac:dyDescent="0.25">
      <c r="A5" s="160" t="s">
        <v>90</v>
      </c>
      <c r="B5" s="164">
        <v>704</v>
      </c>
      <c r="C5" s="156">
        <v>5.5168090275056814E-2</v>
      </c>
      <c r="D5" s="157">
        <v>0.21902672204372697</v>
      </c>
    </row>
    <row r="6" spans="1:4" x14ac:dyDescent="0.25">
      <c r="A6" s="160" t="s">
        <v>91</v>
      </c>
      <c r="B6" s="164">
        <v>670</v>
      </c>
      <c r="C6" s="156">
        <v>5.2503722278818277E-2</v>
      </c>
      <c r="D6" s="157">
        <v>0.27153044432254525</v>
      </c>
    </row>
    <row r="7" spans="1:4" x14ac:dyDescent="0.25">
      <c r="A7" s="160" t="s">
        <v>92</v>
      </c>
      <c r="B7" s="164">
        <v>634</v>
      </c>
      <c r="C7" s="156">
        <v>4.9682626753389234E-2</v>
      </c>
      <c r="D7" s="157">
        <v>0.3212130710759345</v>
      </c>
    </row>
    <row r="8" spans="1:4" x14ac:dyDescent="0.25">
      <c r="A8" s="160" t="s">
        <v>93</v>
      </c>
      <c r="B8" s="164">
        <v>580</v>
      </c>
      <c r="C8" s="156">
        <v>4.5450983465245669E-2</v>
      </c>
      <c r="D8" s="157">
        <v>0.36666405454118017</v>
      </c>
    </row>
    <row r="9" spans="1:4" x14ac:dyDescent="0.25">
      <c r="A9" s="160" t="s">
        <v>94</v>
      </c>
      <c r="B9" s="164">
        <v>579</v>
      </c>
      <c r="C9" s="156">
        <v>4.5372619700650423E-2</v>
      </c>
      <c r="D9" s="157">
        <v>0.4120366742418306</v>
      </c>
    </row>
    <row r="10" spans="1:4" x14ac:dyDescent="0.25">
      <c r="A10" s="160" t="s">
        <v>95</v>
      </c>
      <c r="B10" s="164">
        <v>447</v>
      </c>
      <c r="C10" s="156">
        <v>3.5028602774077267E-2</v>
      </c>
      <c r="D10" s="157">
        <v>0.44706527701590787</v>
      </c>
    </row>
    <row r="11" spans="1:4" x14ac:dyDescent="0.25">
      <c r="A11" s="160" t="s">
        <v>96</v>
      </c>
      <c r="B11" s="164">
        <v>420</v>
      </c>
      <c r="C11" s="156">
        <v>3.2912781130005488E-2</v>
      </c>
      <c r="D11" s="157">
        <v>0.47997805814591338</v>
      </c>
    </row>
    <row r="12" spans="1:4" x14ac:dyDescent="0.25">
      <c r="A12" s="161" t="s">
        <v>97</v>
      </c>
      <c r="B12" s="165">
        <v>419</v>
      </c>
      <c r="C12" s="162">
        <v>3.2834417365410234E-2</v>
      </c>
      <c r="D12" s="163">
        <v>0.51281247551132358</v>
      </c>
    </row>
    <row r="13" spans="1:4" x14ac:dyDescent="0.25">
      <c r="A13" s="145" t="s">
        <v>193</v>
      </c>
    </row>
  </sheetData>
  <mergeCells count="1"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5C00-1D7A-45E7-ABC9-CE29058CCA37}">
  <dimension ref="A1:AE28"/>
  <sheetViews>
    <sheetView workbookViewId="0">
      <selection activeCell="H30" sqref="H30"/>
    </sheetView>
  </sheetViews>
  <sheetFormatPr defaultRowHeight="15" x14ac:dyDescent="0.25"/>
  <cols>
    <col min="16" max="16" width="29.85546875" bestFit="1" customWidth="1"/>
    <col min="17" max="17" width="17.42578125" style="121" bestFit="1" customWidth="1"/>
    <col min="18" max="18" width="13.85546875" style="121" bestFit="1" customWidth="1"/>
    <col min="19" max="19" width="14" style="121" bestFit="1" customWidth="1"/>
    <col min="20" max="20" width="8.7109375" style="121" bestFit="1" customWidth="1"/>
    <col min="21" max="21" width="8.5703125" bestFit="1" customWidth="1"/>
    <col min="22" max="22" width="7.85546875" bestFit="1" customWidth="1"/>
    <col min="23" max="23" width="7.7109375" bestFit="1" customWidth="1"/>
    <col min="24" max="24" width="24" bestFit="1" customWidth="1"/>
    <col min="25" max="25" width="6.85546875" bestFit="1" customWidth="1"/>
    <col min="26" max="26" width="16.85546875" bestFit="1" customWidth="1"/>
    <col min="27" max="27" width="7.140625" bestFit="1" customWidth="1"/>
    <col min="28" max="28" width="7.7109375" bestFit="1" customWidth="1"/>
    <col min="30" max="30" width="30.5703125" bestFit="1" customWidth="1"/>
    <col min="31" max="32" width="7.28515625" bestFit="1" customWidth="1"/>
    <col min="33" max="33" width="9.42578125" bestFit="1" customWidth="1"/>
    <col min="34" max="34" width="14.28515625" bestFit="1" customWidth="1"/>
    <col min="35" max="35" width="10.28515625" bestFit="1" customWidth="1"/>
    <col min="36" max="37" width="6.85546875" bestFit="1" customWidth="1"/>
    <col min="38" max="38" width="6.42578125" bestFit="1" customWidth="1"/>
    <col min="39" max="39" width="7.42578125" bestFit="1" customWidth="1"/>
    <col min="40" max="41" width="7.7109375" bestFit="1" customWidth="1"/>
    <col min="42" max="42" width="9" bestFit="1" customWidth="1"/>
    <col min="43" max="43" width="7.42578125" bestFit="1" customWidth="1"/>
    <col min="44" max="44" width="7.85546875" bestFit="1" customWidth="1"/>
    <col min="45" max="45" width="6.85546875" bestFit="1" customWidth="1"/>
    <col min="46" max="46" width="13.7109375" bestFit="1" customWidth="1"/>
    <col min="47" max="47" width="14.140625" bestFit="1" customWidth="1"/>
    <col min="48" max="48" width="14.7109375" bestFit="1" customWidth="1"/>
    <col min="49" max="49" width="11.85546875" bestFit="1" customWidth="1"/>
    <col min="50" max="50" width="16.7109375" bestFit="1" customWidth="1"/>
    <col min="51" max="51" width="18" bestFit="1" customWidth="1"/>
    <col min="52" max="52" width="21.42578125" bestFit="1" customWidth="1"/>
    <col min="53" max="53" width="6.5703125" bestFit="1" customWidth="1"/>
    <col min="54" max="54" width="15.42578125" bestFit="1" customWidth="1"/>
    <col min="55" max="55" width="15.7109375" bestFit="1" customWidth="1"/>
    <col min="56" max="56" width="16" bestFit="1" customWidth="1"/>
    <col min="57" max="57" width="16.85546875" bestFit="1" customWidth="1"/>
    <col min="58" max="58" width="14.7109375" bestFit="1" customWidth="1"/>
    <col min="59" max="59" width="7.28515625" bestFit="1" customWidth="1"/>
    <col min="60" max="60" width="8" bestFit="1" customWidth="1"/>
    <col min="61" max="61" width="6.42578125" bestFit="1" customWidth="1"/>
    <col min="62" max="62" width="5.5703125" bestFit="1" customWidth="1"/>
    <col min="63" max="63" width="7.28515625" bestFit="1" customWidth="1"/>
    <col min="64" max="64" width="14.85546875" bestFit="1" customWidth="1"/>
    <col min="65" max="65" width="17.42578125" bestFit="1" customWidth="1"/>
    <col min="66" max="66" width="4.28515625" bestFit="1" customWidth="1"/>
    <col min="67" max="67" width="14" bestFit="1" customWidth="1"/>
    <col min="68" max="68" width="15.28515625" bestFit="1" customWidth="1"/>
    <col min="69" max="69" width="13.42578125" bestFit="1" customWidth="1"/>
    <col min="70" max="70" width="16.28515625" bestFit="1" customWidth="1"/>
    <col min="71" max="71" width="17.28515625" bestFit="1" customWidth="1"/>
    <col min="72" max="72" width="10.28515625" bestFit="1" customWidth="1"/>
    <col min="73" max="73" width="12.5703125" bestFit="1" customWidth="1"/>
    <col min="74" max="74" width="18.28515625" bestFit="1" customWidth="1"/>
    <col min="75" max="75" width="16.28515625" bestFit="1" customWidth="1"/>
    <col min="76" max="76" width="9" bestFit="1" customWidth="1"/>
    <col min="77" max="77" width="11.85546875" bestFit="1" customWidth="1"/>
    <col min="78" max="78" width="31" bestFit="1" customWidth="1"/>
    <col min="79" max="80" width="7.28515625" bestFit="1" customWidth="1"/>
    <col min="81" max="82" width="6.7109375" bestFit="1" customWidth="1"/>
    <col min="83" max="83" width="5.5703125" bestFit="1" customWidth="1"/>
    <col min="84" max="84" width="13.140625" bestFit="1" customWidth="1"/>
    <col min="85" max="85" width="7.42578125" bestFit="1" customWidth="1"/>
    <col min="86" max="86" width="6.42578125" bestFit="1" customWidth="1"/>
    <col min="87" max="87" width="16.28515625" bestFit="1" customWidth="1"/>
    <col min="88" max="89" width="6.5703125" bestFit="1" customWidth="1"/>
    <col min="90" max="90" width="6.28515625" bestFit="1" customWidth="1"/>
    <col min="91" max="91" width="6" bestFit="1" customWidth="1"/>
    <col min="92" max="92" width="6.7109375" bestFit="1" customWidth="1"/>
    <col min="93" max="93" width="11.7109375" bestFit="1" customWidth="1"/>
    <col min="94" max="94" width="7.140625" bestFit="1" customWidth="1"/>
    <col min="95" max="95" width="17.28515625" bestFit="1" customWidth="1"/>
  </cols>
  <sheetData>
    <row r="1" spans="1:31" ht="16.5" customHeight="1" x14ac:dyDescent="0.3">
      <c r="A1" s="166" t="s">
        <v>195</v>
      </c>
      <c r="Y1" s="29"/>
      <c r="Z1" s="29"/>
      <c r="AA1" s="29"/>
      <c r="AB1" s="29"/>
      <c r="AC1" s="29"/>
      <c r="AD1" s="29"/>
      <c r="AE1" s="29"/>
    </row>
    <row r="3" spans="1:31" x14ac:dyDescent="0.25">
      <c r="P3" s="30"/>
      <c r="Q3" s="167" t="s">
        <v>4</v>
      </c>
      <c r="R3" s="167" t="s">
        <v>21</v>
      </c>
      <c r="S3" s="167" t="s">
        <v>64</v>
      </c>
      <c r="T3" s="167" t="s">
        <v>29</v>
      </c>
    </row>
    <row r="4" spans="1:31" ht="16.5" x14ac:dyDescent="0.3">
      <c r="P4" s="29" t="s">
        <v>65</v>
      </c>
      <c r="Q4" s="168">
        <v>671</v>
      </c>
      <c r="R4" s="168">
        <v>2894</v>
      </c>
      <c r="S4" s="168">
        <f t="shared" ref="S4:S23" si="0">R4-Q4</f>
        <v>2223</v>
      </c>
      <c r="T4" s="169">
        <f>S4/Q4</f>
        <v>3.3129657228017884</v>
      </c>
    </row>
    <row r="5" spans="1:31" ht="16.5" x14ac:dyDescent="0.3">
      <c r="P5" s="29" t="s">
        <v>66</v>
      </c>
      <c r="Q5" s="168">
        <v>109</v>
      </c>
      <c r="R5" s="168">
        <v>2280</v>
      </c>
      <c r="S5" s="168">
        <f t="shared" si="0"/>
        <v>2171</v>
      </c>
      <c r="T5" s="169">
        <f t="shared" ref="T5:T22" si="1">S5/Q5</f>
        <v>19.917431192660551</v>
      </c>
    </row>
    <row r="6" spans="1:31" ht="16.5" x14ac:dyDescent="0.3">
      <c r="P6" s="29" t="s">
        <v>67</v>
      </c>
      <c r="Q6" s="168">
        <v>286</v>
      </c>
      <c r="R6" s="168">
        <v>1547</v>
      </c>
      <c r="S6" s="168">
        <f t="shared" si="0"/>
        <v>1261</v>
      </c>
      <c r="T6" s="169">
        <f t="shared" si="1"/>
        <v>4.4090909090909092</v>
      </c>
    </row>
    <row r="7" spans="1:31" ht="16.5" x14ac:dyDescent="0.3">
      <c r="P7" s="29" t="s">
        <v>68</v>
      </c>
      <c r="Q7" s="168">
        <v>495</v>
      </c>
      <c r="R7" s="168">
        <v>1343</v>
      </c>
      <c r="S7" s="168">
        <f t="shared" si="0"/>
        <v>848</v>
      </c>
      <c r="T7" s="169">
        <f t="shared" si="1"/>
        <v>1.7131313131313131</v>
      </c>
    </row>
    <row r="8" spans="1:31" ht="16.5" x14ac:dyDescent="0.3">
      <c r="P8" s="29" t="s">
        <v>69</v>
      </c>
      <c r="Q8" s="168">
        <v>189</v>
      </c>
      <c r="R8" s="168">
        <v>983</v>
      </c>
      <c r="S8" s="168">
        <f t="shared" si="0"/>
        <v>794</v>
      </c>
      <c r="T8" s="169">
        <f t="shared" si="1"/>
        <v>4.2010582010582009</v>
      </c>
    </row>
    <row r="9" spans="1:31" ht="16.5" x14ac:dyDescent="0.3">
      <c r="P9" s="29" t="s">
        <v>70</v>
      </c>
      <c r="Q9" s="168">
        <v>35</v>
      </c>
      <c r="R9" s="168">
        <v>828</v>
      </c>
      <c r="S9" s="168">
        <f t="shared" si="0"/>
        <v>793</v>
      </c>
      <c r="T9" s="169">
        <f t="shared" si="1"/>
        <v>22.657142857142858</v>
      </c>
    </row>
    <row r="10" spans="1:31" ht="16.5" x14ac:dyDescent="0.3">
      <c r="P10" s="29" t="s">
        <v>71</v>
      </c>
      <c r="Q10" s="168">
        <v>221</v>
      </c>
      <c r="R10" s="168">
        <v>737</v>
      </c>
      <c r="S10" s="168">
        <f t="shared" si="0"/>
        <v>516</v>
      </c>
      <c r="T10" s="169">
        <f t="shared" si="1"/>
        <v>2.3348416289592762</v>
      </c>
    </row>
    <row r="11" spans="1:31" ht="16.5" x14ac:dyDescent="0.3">
      <c r="P11" s="29" t="s">
        <v>72</v>
      </c>
      <c r="Q11" s="168">
        <v>633</v>
      </c>
      <c r="R11" s="168">
        <v>631</v>
      </c>
      <c r="S11" s="168">
        <f t="shared" si="0"/>
        <v>-2</v>
      </c>
      <c r="T11" s="169">
        <f t="shared" si="1"/>
        <v>-3.1595576619273301E-3</v>
      </c>
    </row>
    <row r="12" spans="1:31" ht="16.5" x14ac:dyDescent="0.3">
      <c r="P12" s="29" t="s">
        <v>73</v>
      </c>
      <c r="Q12" s="168">
        <v>229</v>
      </c>
      <c r="R12" s="168">
        <v>364</v>
      </c>
      <c r="S12" s="168">
        <f t="shared" si="0"/>
        <v>135</v>
      </c>
      <c r="T12" s="169">
        <f t="shared" si="1"/>
        <v>0.58951965065502188</v>
      </c>
    </row>
    <row r="13" spans="1:31" ht="16.5" x14ac:dyDescent="0.3">
      <c r="P13" s="29" t="s">
        <v>74</v>
      </c>
      <c r="Q13" s="168">
        <v>43</v>
      </c>
      <c r="R13" s="168">
        <v>312</v>
      </c>
      <c r="S13" s="168">
        <f t="shared" si="0"/>
        <v>269</v>
      </c>
      <c r="T13" s="169">
        <f t="shared" si="1"/>
        <v>6.2558139534883717</v>
      </c>
    </row>
    <row r="14" spans="1:31" ht="16.5" x14ac:dyDescent="0.3">
      <c r="P14" s="29" t="s">
        <v>75</v>
      </c>
      <c r="Q14" s="168">
        <v>86</v>
      </c>
      <c r="R14" s="168">
        <v>252</v>
      </c>
      <c r="S14" s="168">
        <f t="shared" si="0"/>
        <v>166</v>
      </c>
      <c r="T14" s="169">
        <f t="shared" si="1"/>
        <v>1.930232558139535</v>
      </c>
    </row>
    <row r="15" spans="1:31" ht="16.5" x14ac:dyDescent="0.3">
      <c r="P15" s="29" t="s">
        <v>76</v>
      </c>
      <c r="Q15" s="168">
        <v>35</v>
      </c>
      <c r="R15" s="168">
        <v>150</v>
      </c>
      <c r="S15" s="168">
        <f t="shared" si="0"/>
        <v>115</v>
      </c>
      <c r="T15" s="169">
        <f t="shared" si="1"/>
        <v>3.2857142857142856</v>
      </c>
    </row>
    <row r="16" spans="1:31" ht="16.5" x14ac:dyDescent="0.3">
      <c r="P16" s="29" t="s">
        <v>77</v>
      </c>
      <c r="Q16" s="168">
        <v>40</v>
      </c>
      <c r="R16" s="168">
        <v>126</v>
      </c>
      <c r="S16" s="168">
        <f t="shared" si="0"/>
        <v>86</v>
      </c>
      <c r="T16" s="169">
        <f t="shared" si="1"/>
        <v>2.15</v>
      </c>
    </row>
    <row r="17" spans="1:20" ht="16.5" x14ac:dyDescent="0.3">
      <c r="P17" s="29" t="s">
        <v>78</v>
      </c>
      <c r="Q17" s="168">
        <v>179</v>
      </c>
      <c r="R17" s="168">
        <v>99</v>
      </c>
      <c r="S17" s="168">
        <f t="shared" si="0"/>
        <v>-80</v>
      </c>
      <c r="T17" s="169">
        <f t="shared" si="1"/>
        <v>-0.44692737430167595</v>
      </c>
    </row>
    <row r="18" spans="1:20" ht="16.5" x14ac:dyDescent="0.3">
      <c r="P18" s="29" t="s">
        <v>79</v>
      </c>
      <c r="Q18" s="168">
        <v>76</v>
      </c>
      <c r="R18" s="168">
        <v>68</v>
      </c>
      <c r="S18" s="168">
        <f t="shared" si="0"/>
        <v>-8</v>
      </c>
      <c r="T18" s="169">
        <f t="shared" si="1"/>
        <v>-0.10526315789473684</v>
      </c>
    </row>
    <row r="19" spans="1:20" ht="16.5" x14ac:dyDescent="0.3">
      <c r="P19" s="29" t="s">
        <v>80</v>
      </c>
      <c r="Q19" s="168">
        <v>33</v>
      </c>
      <c r="R19" s="168">
        <v>67</v>
      </c>
      <c r="S19" s="168">
        <f t="shared" si="0"/>
        <v>34</v>
      </c>
      <c r="T19" s="169">
        <f t="shared" si="1"/>
        <v>1.0303030303030303</v>
      </c>
    </row>
    <row r="20" spans="1:20" ht="16.5" x14ac:dyDescent="0.3">
      <c r="P20" s="29" t="s">
        <v>81</v>
      </c>
      <c r="Q20" s="168">
        <v>34</v>
      </c>
      <c r="R20" s="168">
        <v>67</v>
      </c>
      <c r="S20" s="168">
        <f t="shared" si="0"/>
        <v>33</v>
      </c>
      <c r="T20" s="169">
        <f t="shared" si="1"/>
        <v>0.97058823529411764</v>
      </c>
    </row>
    <row r="21" spans="1:20" ht="16.5" x14ac:dyDescent="0.3">
      <c r="P21" s="29" t="s">
        <v>82</v>
      </c>
      <c r="Q21" s="168">
        <v>7</v>
      </c>
      <c r="R21" s="168">
        <v>8</v>
      </c>
      <c r="S21" s="168">
        <f t="shared" si="0"/>
        <v>1</v>
      </c>
      <c r="T21" s="169">
        <f t="shared" si="1"/>
        <v>0.14285714285714285</v>
      </c>
    </row>
    <row r="22" spans="1:20" ht="16.5" x14ac:dyDescent="0.3">
      <c r="P22" s="29" t="s">
        <v>83</v>
      </c>
      <c r="Q22" s="168">
        <v>4</v>
      </c>
      <c r="R22" s="168">
        <v>4</v>
      </c>
      <c r="S22" s="168">
        <f t="shared" si="0"/>
        <v>0</v>
      </c>
      <c r="T22" s="169">
        <f t="shared" si="1"/>
        <v>0</v>
      </c>
    </row>
    <row r="23" spans="1:20" ht="16.5" x14ac:dyDescent="0.3">
      <c r="P23" s="29" t="s">
        <v>84</v>
      </c>
      <c r="Q23" s="168">
        <v>0</v>
      </c>
      <c r="R23" s="168">
        <v>1</v>
      </c>
      <c r="S23" s="168">
        <f t="shared" si="0"/>
        <v>1</v>
      </c>
      <c r="T23" s="169">
        <v>0</v>
      </c>
    </row>
    <row r="28" spans="1:20" ht="17.25" x14ac:dyDescent="0.3">
      <c r="A28" s="166" t="s">
        <v>193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6A23-8046-41A1-95A4-431F3CD9E4F0}">
  <dimension ref="A1:AJ52"/>
  <sheetViews>
    <sheetView workbookViewId="0">
      <selection activeCell="O24" sqref="O24"/>
    </sheetView>
  </sheetViews>
  <sheetFormatPr defaultColWidth="9.42578125" defaultRowHeight="12.75" x14ac:dyDescent="0.25"/>
  <cols>
    <col min="1" max="2" width="13.7109375" style="75" customWidth="1"/>
    <col min="3" max="3" width="16.5703125" style="75" customWidth="1"/>
    <col min="4" max="4" width="11.28515625" style="75" customWidth="1"/>
    <col min="5" max="5" width="8.42578125" style="75" customWidth="1"/>
    <col min="6" max="6" width="9.42578125" style="75"/>
    <col min="7" max="7" width="10.42578125" style="75" customWidth="1"/>
    <col min="8" max="14" width="11.42578125" style="75" customWidth="1"/>
    <col min="15" max="15" width="9.42578125" style="75"/>
    <col min="16" max="16" width="4.42578125" style="75" customWidth="1"/>
    <col min="17" max="17" width="9.42578125" style="75"/>
    <col min="18" max="18" width="4.42578125" style="75" customWidth="1"/>
    <col min="19" max="19" width="9.42578125" style="75"/>
    <col min="20" max="27" width="5.42578125" style="75" customWidth="1"/>
    <col min="28" max="28" width="20.42578125" style="75" customWidth="1"/>
    <col min="29" max="30" width="5.42578125" style="75" customWidth="1"/>
    <col min="31" max="31" width="42.42578125" style="75" customWidth="1"/>
    <col min="32" max="16384" width="9.42578125" style="75"/>
  </cols>
  <sheetData>
    <row r="1" spans="1:20" ht="17.25" x14ac:dyDescent="0.25">
      <c r="A1" s="73" t="s">
        <v>147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20" x14ac:dyDescent="0.25">
      <c r="A2" s="76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s="80" customForma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9"/>
    </row>
    <row r="4" spans="1:20" ht="16.5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3"/>
    </row>
    <row r="5" spans="1:20" ht="16.5" x14ac:dyDescent="0.25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3"/>
    </row>
    <row r="6" spans="1:20" ht="16.5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/>
    </row>
    <row r="7" spans="1:20" ht="16.5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3"/>
    </row>
    <row r="8" spans="1:20" ht="16.5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</row>
    <row r="9" spans="1:20" ht="16.5" x14ac:dyDescent="0.25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1:20" ht="16.5" x14ac:dyDescent="0.25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1:20" ht="16.5" x14ac:dyDescent="0.25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3"/>
    </row>
    <row r="12" spans="1:20" ht="16.5" x14ac:dyDescent="0.25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</row>
    <row r="13" spans="1:20" ht="16.5" x14ac:dyDescent="0.25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</row>
    <row r="14" spans="1:20" ht="16.5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3"/>
    </row>
    <row r="15" spans="1:20" ht="16.5" x14ac:dyDescent="0.2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</row>
    <row r="16" spans="1:20" ht="16.5" x14ac:dyDescent="0.2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</row>
    <row r="17" spans="1:31" ht="12" customHeight="1" x14ac:dyDescent="0.2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74"/>
      <c r="N17" s="74"/>
      <c r="O17" s="82"/>
      <c r="P17" s="82"/>
      <c r="Q17" s="82"/>
      <c r="R17" s="82"/>
      <c r="S17" s="82"/>
      <c r="T17" s="83"/>
    </row>
    <row r="22" spans="1:31" x14ac:dyDescent="0.25">
      <c r="A22" s="86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74"/>
      <c r="N22" s="74"/>
      <c r="O22" s="82"/>
      <c r="P22" s="82"/>
      <c r="Q22" s="82"/>
      <c r="R22" s="82"/>
      <c r="S22" s="82"/>
      <c r="T22" s="83"/>
    </row>
    <row r="23" spans="1:31" ht="16.5" x14ac:dyDescent="0.2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3"/>
    </row>
    <row r="24" spans="1:31" ht="17.25" x14ac:dyDescent="0.3">
      <c r="A24" s="69" t="s">
        <v>99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3"/>
    </row>
    <row r="25" spans="1:31" x14ac:dyDescent="0.25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3"/>
    </row>
    <row r="26" spans="1:31" ht="16.5" x14ac:dyDescent="0.25">
      <c r="A26" s="89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</row>
    <row r="27" spans="1:31" s="91" customFormat="1" ht="15" x14ac:dyDescent="0.3">
      <c r="A27" s="90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31" x14ac:dyDescent="0.25">
      <c r="B28" s="88"/>
    </row>
    <row r="29" spans="1:31" s="97" customFormat="1" ht="37.5" customHeight="1" x14ac:dyDescent="0.3">
      <c r="A29" s="92"/>
      <c r="B29" s="93">
        <v>2000</v>
      </c>
      <c r="C29" s="93">
        <v>2023</v>
      </c>
      <c r="D29" s="94" t="s">
        <v>100</v>
      </c>
      <c r="E29" s="95"/>
      <c r="F29" s="95"/>
      <c r="G29" s="95"/>
      <c r="H29" s="95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97" customFormat="1" ht="12.75" customHeight="1" x14ac:dyDescent="0.3">
      <c r="A30" s="98" t="s">
        <v>101</v>
      </c>
      <c r="B30" s="99">
        <v>48</v>
      </c>
      <c r="C30" s="99">
        <v>65</v>
      </c>
      <c r="D30" s="100">
        <v>16.969986000000006</v>
      </c>
      <c r="E30" s="101"/>
      <c r="F30" s="102">
        <f t="shared" ref="F30:F42" si="0">+D30/B30*100</f>
        <v>35.354137500000007</v>
      </c>
      <c r="G30" s="101"/>
      <c r="H30" s="103"/>
      <c r="I30" s="104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</row>
    <row r="31" spans="1:31" s="97" customFormat="1" ht="12.75" customHeight="1" x14ac:dyDescent="0.3">
      <c r="A31" s="98" t="s">
        <v>102</v>
      </c>
      <c r="B31" s="99">
        <v>28.901674</v>
      </c>
      <c r="C31" s="99">
        <v>60.2</v>
      </c>
      <c r="D31" s="100">
        <v>28.571654000000002</v>
      </c>
      <c r="E31" s="101"/>
      <c r="F31" s="102">
        <f t="shared" si="0"/>
        <v>98.858128425363873</v>
      </c>
      <c r="G31" s="101"/>
      <c r="H31" s="103"/>
      <c r="I31" s="105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</row>
    <row r="32" spans="1:31" s="97" customFormat="1" ht="12.75" customHeight="1" x14ac:dyDescent="0.3">
      <c r="A32" s="98" t="s">
        <v>103</v>
      </c>
      <c r="B32" s="99">
        <v>26.57077</v>
      </c>
      <c r="C32" s="99">
        <v>54.5</v>
      </c>
      <c r="D32" s="100">
        <v>29.033825000000004</v>
      </c>
      <c r="E32" s="101"/>
      <c r="F32" s="102">
        <f t="shared" si="0"/>
        <v>109.26979157924292</v>
      </c>
      <c r="G32" s="101"/>
      <c r="H32" s="103"/>
      <c r="I32" s="104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</row>
    <row r="33" spans="1:36" s="97" customFormat="1" ht="12.75" customHeight="1" x14ac:dyDescent="0.3">
      <c r="A33" s="98" t="s">
        <v>104</v>
      </c>
      <c r="B33" s="99">
        <v>38.083973</v>
      </c>
      <c r="C33" s="99">
        <v>51.8</v>
      </c>
      <c r="D33" s="100">
        <v>13.083526999999997</v>
      </c>
      <c r="E33" s="101"/>
      <c r="F33" s="102">
        <f t="shared" si="0"/>
        <v>34.354417276789889</v>
      </c>
      <c r="G33" s="101"/>
      <c r="H33" s="103"/>
      <c r="I33" s="104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</row>
    <row r="34" spans="1:36" s="97" customFormat="1" ht="12.75" customHeight="1" x14ac:dyDescent="0.3">
      <c r="A34" s="98" t="s">
        <v>105</v>
      </c>
      <c r="B34" s="99">
        <v>31.375710999999999</v>
      </c>
      <c r="C34" s="99">
        <v>51.9</v>
      </c>
      <c r="D34" s="100">
        <v>18.880755000000004</v>
      </c>
      <c r="E34" s="101"/>
      <c r="F34" s="102">
        <f t="shared" si="0"/>
        <v>60.176341501870681</v>
      </c>
      <c r="G34" s="101"/>
      <c r="H34" s="103"/>
      <c r="I34" s="104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</row>
    <row r="35" spans="1:36" s="97" customFormat="1" ht="12.75" customHeight="1" x14ac:dyDescent="0.3">
      <c r="A35" s="98" t="s">
        <v>106</v>
      </c>
      <c r="B35" s="99">
        <v>33.978282999999998</v>
      </c>
      <c r="C35" s="99">
        <v>52</v>
      </c>
      <c r="D35" s="100">
        <v>14.748135000000005</v>
      </c>
      <c r="E35" s="101"/>
      <c r="F35" s="102">
        <f t="shared" si="0"/>
        <v>43.404591691699096</v>
      </c>
      <c r="G35" s="101"/>
      <c r="H35" s="103"/>
      <c r="I35" s="104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</row>
    <row r="36" spans="1:36" s="97" customFormat="1" ht="12.75" customHeight="1" x14ac:dyDescent="0.3">
      <c r="A36" s="98" t="s">
        <v>107</v>
      </c>
      <c r="B36" s="99">
        <v>26.832289516666659</v>
      </c>
      <c r="C36" s="99">
        <v>47.6</v>
      </c>
      <c r="D36" s="100">
        <v>20.704568733333335</v>
      </c>
      <c r="E36" s="101"/>
      <c r="F36" s="102">
        <f t="shared" si="0"/>
        <v>77.162885114491857</v>
      </c>
      <c r="G36" s="101"/>
      <c r="H36" s="103"/>
      <c r="I36" s="104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</row>
    <row r="37" spans="1:36" s="97" customFormat="1" ht="12.75" customHeight="1" x14ac:dyDescent="0.3">
      <c r="A37" s="98" t="s">
        <v>108</v>
      </c>
      <c r="B37" s="99">
        <v>24.159800545454548</v>
      </c>
      <c r="C37" s="99">
        <v>43.1</v>
      </c>
      <c r="D37" s="100">
        <v>21.75929663636364</v>
      </c>
      <c r="E37" s="101"/>
      <c r="F37" s="102">
        <f t="shared" si="0"/>
        <v>90.064057422268164</v>
      </c>
      <c r="G37" s="101"/>
      <c r="H37" s="103"/>
      <c r="I37" s="104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</row>
    <row r="38" spans="1:36" s="97" customFormat="1" ht="12.75" customHeight="1" x14ac:dyDescent="0.3">
      <c r="A38" s="98" t="s">
        <v>109</v>
      </c>
      <c r="B38" s="99">
        <v>23.921938000000001</v>
      </c>
      <c r="C38" s="99">
        <v>44.5</v>
      </c>
      <c r="D38" s="100">
        <v>20.262601999999998</v>
      </c>
      <c r="E38" s="101"/>
      <c r="F38" s="102">
        <f t="shared" si="0"/>
        <v>84.703011938246803</v>
      </c>
      <c r="G38" s="101"/>
      <c r="H38" s="103"/>
      <c r="I38" s="104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</row>
    <row r="39" spans="1:36" s="97" customFormat="1" ht="12.75" customHeight="1" x14ac:dyDescent="0.3">
      <c r="A39" s="98" t="s">
        <v>110</v>
      </c>
      <c r="B39" s="99">
        <v>22.250971</v>
      </c>
      <c r="C39" s="99">
        <v>38.5</v>
      </c>
      <c r="D39" s="100">
        <v>13.632027999999998</v>
      </c>
      <c r="E39" s="101"/>
      <c r="F39" s="102">
        <f t="shared" si="0"/>
        <v>61.264867946661738</v>
      </c>
      <c r="G39" s="101"/>
      <c r="H39" s="103"/>
      <c r="I39" s="104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</row>
    <row r="40" spans="1:36" s="97" customFormat="1" ht="15" x14ac:dyDescent="0.3">
      <c r="A40" s="106" t="s">
        <v>5</v>
      </c>
      <c r="B40" s="99">
        <v>11.400645899902605</v>
      </c>
      <c r="C40" s="99">
        <v>33.688878354727322</v>
      </c>
      <c r="D40" s="107">
        <f>+C40-B40</f>
        <v>22.288232454824715</v>
      </c>
      <c r="E40" s="101" t="s">
        <v>111</v>
      </c>
      <c r="F40" s="102">
        <f t="shared" si="0"/>
        <v>195.49973440553157</v>
      </c>
      <c r="G40" s="101" t="s">
        <v>111</v>
      </c>
      <c r="H40" s="101"/>
      <c r="I40" s="101"/>
      <c r="J40" s="101"/>
      <c r="K40" s="108"/>
      <c r="L40" s="104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</row>
    <row r="41" spans="1:36" s="97" customFormat="1" ht="15" x14ac:dyDescent="0.3">
      <c r="A41" s="109" t="s">
        <v>3</v>
      </c>
      <c r="B41" s="99">
        <v>10.429003</v>
      </c>
      <c r="C41" s="99">
        <v>30.6</v>
      </c>
      <c r="D41" s="110">
        <v>17.838419000000002</v>
      </c>
      <c r="E41" s="101" t="s">
        <v>111</v>
      </c>
      <c r="F41" s="102">
        <f t="shared" si="0"/>
        <v>171.04625437350055</v>
      </c>
      <c r="G41" s="101" t="s">
        <v>111</v>
      </c>
      <c r="H41" s="101"/>
      <c r="I41" s="101"/>
      <c r="J41" s="101"/>
      <c r="K41" s="108"/>
      <c r="L41" s="104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</row>
    <row r="42" spans="1:36" s="97" customFormat="1" ht="15" x14ac:dyDescent="0.3">
      <c r="A42" s="111" t="s">
        <v>6</v>
      </c>
      <c r="B42" s="99">
        <v>8.536659940072159</v>
      </c>
      <c r="C42" s="99">
        <v>25.06</v>
      </c>
      <c r="D42" s="112">
        <f>+C42-B42</f>
        <v>16.52334005992784</v>
      </c>
      <c r="E42" s="101" t="s">
        <v>111</v>
      </c>
      <c r="F42" s="102">
        <f t="shared" si="0"/>
        <v>193.55743553008591</v>
      </c>
      <c r="G42" s="101" t="s">
        <v>111</v>
      </c>
      <c r="H42" s="101"/>
      <c r="I42" s="101"/>
      <c r="J42" s="101"/>
      <c r="K42" s="108"/>
      <c r="L42" s="104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</row>
    <row r="43" spans="1:36" s="97" customFormat="1" ht="15" x14ac:dyDescent="0.3">
      <c r="A43" s="113"/>
      <c r="B43" s="114"/>
      <c r="C43" s="115"/>
      <c r="D43" s="113" t="s">
        <v>111</v>
      </c>
      <c r="E43" s="116" t="s">
        <v>111</v>
      </c>
      <c r="F43" s="116" t="s">
        <v>111</v>
      </c>
      <c r="G43" s="101" t="s">
        <v>111</v>
      </c>
      <c r="H43" s="101"/>
      <c r="I43" s="101"/>
      <c r="J43" s="101"/>
      <c r="K43" s="108"/>
      <c r="L43" s="104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</row>
    <row r="44" spans="1:36" s="97" customFormat="1" ht="15" x14ac:dyDescent="0.3">
      <c r="A44" s="113"/>
      <c r="B44" s="114"/>
      <c r="C44" s="114"/>
      <c r="D44" s="113" t="s">
        <v>111</v>
      </c>
      <c r="E44" s="116" t="s">
        <v>111</v>
      </c>
      <c r="F44" s="116" t="s">
        <v>111</v>
      </c>
      <c r="G44" s="101" t="s">
        <v>111</v>
      </c>
      <c r="H44" s="101"/>
      <c r="I44" s="101"/>
      <c r="J44" s="101"/>
      <c r="K44" s="108"/>
      <c r="L44" s="104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</row>
    <row r="45" spans="1:36" s="97" customFormat="1" ht="15" x14ac:dyDescent="0.3">
      <c r="A45" s="113"/>
      <c r="B45" s="114">
        <v>3270.6</v>
      </c>
      <c r="C45" s="114">
        <v>2297</v>
      </c>
      <c r="D45" s="113" t="s">
        <v>111</v>
      </c>
      <c r="E45" s="116" t="s">
        <v>111</v>
      </c>
      <c r="F45" s="116" t="s">
        <v>111</v>
      </c>
      <c r="G45" s="101" t="s">
        <v>111</v>
      </c>
      <c r="H45" s="101"/>
      <c r="I45" s="101"/>
      <c r="J45" s="101"/>
      <c r="K45" s="108"/>
      <c r="L45" s="104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</row>
    <row r="46" spans="1:36" s="97" customFormat="1" ht="15" x14ac:dyDescent="0.3">
      <c r="A46" s="113"/>
      <c r="B46" s="114">
        <v>8.536659940072159</v>
      </c>
      <c r="C46" s="114">
        <v>23.121462777535918</v>
      </c>
      <c r="D46" s="113" t="s">
        <v>111</v>
      </c>
      <c r="E46" s="116" t="s">
        <v>111</v>
      </c>
      <c r="F46" s="116" t="s">
        <v>111</v>
      </c>
      <c r="G46" s="101" t="s">
        <v>111</v>
      </c>
      <c r="H46" s="101"/>
      <c r="I46" s="101"/>
      <c r="J46" s="101"/>
      <c r="K46" s="108"/>
      <c r="L46" s="104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</row>
    <row r="47" spans="1:36" s="97" customFormat="1" ht="15" x14ac:dyDescent="0.3">
      <c r="A47" s="113"/>
      <c r="B47" s="117" t="s">
        <v>111</v>
      </c>
      <c r="C47" s="117" t="s">
        <v>111</v>
      </c>
      <c r="D47" s="113" t="s">
        <v>111</v>
      </c>
      <c r="E47" s="116" t="s">
        <v>111</v>
      </c>
      <c r="F47" s="116" t="s">
        <v>111</v>
      </c>
      <c r="G47" s="101" t="s">
        <v>111</v>
      </c>
      <c r="H47" s="101"/>
      <c r="I47" s="101"/>
      <c r="J47" s="101"/>
      <c r="K47" s="108"/>
      <c r="L47" s="104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</row>
    <row r="48" spans="1:36" s="97" customFormat="1" ht="12" customHeight="1" x14ac:dyDescent="0.3">
      <c r="A48" s="113"/>
      <c r="B48" s="117" t="s">
        <v>111</v>
      </c>
      <c r="C48" s="117" t="s">
        <v>111</v>
      </c>
      <c r="D48" s="113" t="s">
        <v>111</v>
      </c>
      <c r="E48" s="116" t="s">
        <v>111</v>
      </c>
      <c r="F48" s="116" t="s">
        <v>111</v>
      </c>
      <c r="G48" s="101" t="s">
        <v>111</v>
      </c>
      <c r="H48" s="101"/>
      <c r="I48" s="101"/>
      <c r="J48" s="101"/>
      <c r="K48" s="108"/>
      <c r="L48" s="104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</row>
    <row r="49" spans="1:36" s="97" customFormat="1" ht="15" x14ac:dyDescent="0.3">
      <c r="A49" s="113"/>
      <c r="B49" s="117" t="s">
        <v>111</v>
      </c>
      <c r="C49" s="117" t="s">
        <v>111</v>
      </c>
      <c r="D49" s="113" t="s">
        <v>111</v>
      </c>
      <c r="E49" s="116" t="s">
        <v>111</v>
      </c>
      <c r="F49" s="116" t="s">
        <v>111</v>
      </c>
      <c r="G49" s="101" t="s">
        <v>111</v>
      </c>
      <c r="H49" s="101"/>
      <c r="I49" s="101"/>
      <c r="J49" s="101"/>
      <c r="K49" s="108"/>
      <c r="L49" s="104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</row>
    <row r="50" spans="1:36" s="97" customFormat="1" ht="15" customHeight="1" x14ac:dyDescent="0.3">
      <c r="A50" s="113"/>
      <c r="B50" s="117" t="s">
        <v>111</v>
      </c>
      <c r="C50" s="117" t="s">
        <v>111</v>
      </c>
      <c r="D50" s="113" t="s">
        <v>111</v>
      </c>
      <c r="E50" s="116" t="s">
        <v>111</v>
      </c>
      <c r="F50" s="116" t="s">
        <v>111</v>
      </c>
      <c r="G50" s="101" t="s">
        <v>111</v>
      </c>
      <c r="H50" s="101"/>
      <c r="I50" s="101"/>
      <c r="J50" s="101"/>
      <c r="K50" s="108"/>
      <c r="L50" s="104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</row>
    <row r="51" spans="1:36" s="96" customFormat="1" x14ac:dyDescent="0.25"/>
    <row r="52" spans="1:36" s="96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9BF8-DBB8-4EB4-A0C4-634FF358BC50}">
  <dimension ref="A1:P45"/>
  <sheetViews>
    <sheetView topLeftCell="A3" workbookViewId="0">
      <selection activeCell="R16" sqref="R16"/>
    </sheetView>
  </sheetViews>
  <sheetFormatPr defaultColWidth="9.140625" defaultRowHeight="16.5" x14ac:dyDescent="0.3"/>
  <cols>
    <col min="1" max="16384" width="9.140625" style="7"/>
  </cols>
  <sheetData>
    <row r="1" spans="1:1" ht="17.25" x14ac:dyDescent="0.3">
      <c r="A1" s="118" t="s">
        <v>123</v>
      </c>
    </row>
    <row r="21" spans="1:16" x14ac:dyDescent="0.3">
      <c r="A21" s="7" t="s">
        <v>124</v>
      </c>
    </row>
    <row r="24" spans="1:16" ht="17.25" x14ac:dyDescent="0.3">
      <c r="A24" s="118" t="s">
        <v>125</v>
      </c>
    </row>
    <row r="26" spans="1:16" x14ac:dyDescent="0.3">
      <c r="D26" s="47"/>
      <c r="E26" s="175" t="s">
        <v>128</v>
      </c>
      <c r="F26" s="175"/>
      <c r="G26" s="175"/>
    </row>
    <row r="27" spans="1:16" ht="45" x14ac:dyDescent="0.3">
      <c r="D27" s="46"/>
      <c r="E27" s="48"/>
      <c r="F27" s="49" t="s">
        <v>129</v>
      </c>
      <c r="G27" s="50" t="s">
        <v>130</v>
      </c>
      <c r="L27"/>
      <c r="M27"/>
      <c r="N27"/>
      <c r="O27"/>
      <c r="P27"/>
    </row>
    <row r="28" spans="1:16" x14ac:dyDescent="0.3">
      <c r="D28" s="51">
        <v>1</v>
      </c>
      <c r="E28" s="52" t="s">
        <v>104</v>
      </c>
      <c r="F28" s="53">
        <v>0.89447968031688796</v>
      </c>
      <c r="G28" s="54">
        <v>1.415580712165762</v>
      </c>
      <c r="H28" s="55">
        <v>2.3100603924826499</v>
      </c>
      <c r="L28"/>
      <c r="M28"/>
      <c r="N28"/>
      <c r="O28"/>
      <c r="P28"/>
    </row>
    <row r="29" spans="1:16" x14ac:dyDescent="0.3">
      <c r="D29" s="51">
        <v>2</v>
      </c>
      <c r="E29" s="56" t="s">
        <v>150</v>
      </c>
      <c r="F29" s="57">
        <v>0.46502661994953298</v>
      </c>
      <c r="G29" s="54">
        <v>1.6169145188310172</v>
      </c>
      <c r="H29" s="55">
        <v>2.0819411387805502</v>
      </c>
      <c r="L29"/>
      <c r="M29"/>
      <c r="N29"/>
      <c r="O29"/>
      <c r="P29"/>
    </row>
    <row r="30" spans="1:16" x14ac:dyDescent="0.3">
      <c r="D30" s="51">
        <v>3</v>
      </c>
      <c r="E30" s="52" t="s">
        <v>126</v>
      </c>
      <c r="F30" s="53">
        <v>0.99863242743955405</v>
      </c>
      <c r="G30" s="54">
        <v>1.0143118042454558</v>
      </c>
      <c r="H30" s="55">
        <v>2.0129442316850099</v>
      </c>
      <c r="L30"/>
      <c r="M30"/>
      <c r="N30"/>
      <c r="O30"/>
      <c r="P30"/>
    </row>
    <row r="31" spans="1:16" x14ac:dyDescent="0.3">
      <c r="D31" s="51">
        <v>4</v>
      </c>
      <c r="E31" s="56" t="s">
        <v>151</v>
      </c>
      <c r="F31" s="57">
        <v>1.51919258783372</v>
      </c>
      <c r="G31" s="54">
        <v>0.35077076173167998</v>
      </c>
      <c r="H31" s="55">
        <v>1.8699633495654</v>
      </c>
      <c r="L31"/>
      <c r="M31"/>
      <c r="N31"/>
      <c r="O31"/>
      <c r="P31"/>
    </row>
    <row r="32" spans="1:16" x14ac:dyDescent="0.3">
      <c r="D32" s="51">
        <v>5</v>
      </c>
      <c r="E32" s="52" t="s">
        <v>105</v>
      </c>
      <c r="F32" s="53">
        <v>1.1032354397678701</v>
      </c>
      <c r="G32" s="54">
        <v>0.55325398663495995</v>
      </c>
      <c r="H32" s="55">
        <v>1.65648942640283</v>
      </c>
      <c r="L32"/>
      <c r="M32"/>
      <c r="N32"/>
      <c r="O32"/>
      <c r="P32"/>
    </row>
    <row r="33" spans="4:16" x14ac:dyDescent="0.3">
      <c r="D33" s="51">
        <v>6</v>
      </c>
      <c r="E33" s="52" t="s">
        <v>103</v>
      </c>
      <c r="F33" s="53">
        <v>1.2105880955572801</v>
      </c>
      <c r="G33" s="54">
        <v>0.41615181823670988</v>
      </c>
      <c r="H33" s="55">
        <v>1.62673991379399</v>
      </c>
      <c r="I33" s="58">
        <v>1.295609</v>
      </c>
      <c r="J33" s="58">
        <v>0.18602589999999999</v>
      </c>
      <c r="L33"/>
      <c r="M33"/>
      <c r="N33"/>
      <c r="O33"/>
      <c r="P33"/>
    </row>
    <row r="34" spans="4:16" x14ac:dyDescent="0.3">
      <c r="D34" s="51">
        <v>7</v>
      </c>
      <c r="E34" s="56" t="s">
        <v>153</v>
      </c>
      <c r="F34" s="57">
        <v>1.3498234024448299</v>
      </c>
      <c r="G34" s="54">
        <v>0.17230853307195004</v>
      </c>
      <c r="H34" s="55">
        <v>1.5221319355167799</v>
      </c>
      <c r="L34"/>
      <c r="M34"/>
      <c r="N34"/>
      <c r="O34"/>
      <c r="P34"/>
    </row>
    <row r="35" spans="4:16" x14ac:dyDescent="0.3">
      <c r="D35" s="51">
        <v>8</v>
      </c>
      <c r="E35" s="52" t="s">
        <v>152</v>
      </c>
      <c r="F35" s="53">
        <v>1.2474367825300701</v>
      </c>
      <c r="G35" s="54">
        <v>0.24793652315322001</v>
      </c>
      <c r="H35" s="55">
        <v>1.4953733056832901</v>
      </c>
      <c r="L35"/>
      <c r="M35"/>
      <c r="N35"/>
      <c r="O35"/>
      <c r="P35"/>
    </row>
    <row r="36" spans="4:16" x14ac:dyDescent="0.3">
      <c r="D36" s="51">
        <v>9</v>
      </c>
      <c r="E36" s="56" t="s">
        <v>127</v>
      </c>
      <c r="F36" s="57">
        <v>0.64735911575594396</v>
      </c>
      <c r="G36" s="54">
        <v>0.79029489073941606</v>
      </c>
      <c r="H36" s="55">
        <v>1.43765400649536</v>
      </c>
      <c r="L36"/>
      <c r="M36"/>
      <c r="N36"/>
      <c r="O36"/>
      <c r="P36"/>
    </row>
    <row r="37" spans="4:16" x14ac:dyDescent="0.3">
      <c r="D37" s="51">
        <v>10</v>
      </c>
      <c r="E37" s="59" t="s">
        <v>154</v>
      </c>
      <c r="F37" s="60">
        <v>0.93574713692895739</v>
      </c>
      <c r="G37" s="54">
        <v>0.48034282357774094</v>
      </c>
      <c r="H37" s="55">
        <v>1.4160899605066983</v>
      </c>
      <c r="L37"/>
      <c r="M37"/>
      <c r="N37"/>
      <c r="O37"/>
      <c r="P37"/>
    </row>
    <row r="38" spans="4:16" x14ac:dyDescent="0.3">
      <c r="D38" s="51">
        <v>11</v>
      </c>
      <c r="E38" s="52" t="s">
        <v>101</v>
      </c>
      <c r="F38" s="53">
        <v>0.513616761847003</v>
      </c>
      <c r="G38" s="54">
        <v>0.85677710220582692</v>
      </c>
      <c r="H38" s="55">
        <v>1.3703938640528299</v>
      </c>
      <c r="L38"/>
      <c r="M38"/>
      <c r="N38"/>
      <c r="O38"/>
      <c r="P38"/>
    </row>
    <row r="39" spans="4:16" x14ac:dyDescent="0.3">
      <c r="D39" s="51">
        <v>12</v>
      </c>
      <c r="E39" s="56" t="s">
        <v>106</v>
      </c>
      <c r="F39" s="57">
        <v>0.93613260931445097</v>
      </c>
      <c r="G39" s="54">
        <v>0.42925773261921896</v>
      </c>
      <c r="H39" s="55">
        <v>1.3653903419336699</v>
      </c>
      <c r="I39" s="61">
        <v>3.739021715819661</v>
      </c>
      <c r="L39"/>
      <c r="M39"/>
      <c r="N39"/>
      <c r="O39"/>
      <c r="P39"/>
    </row>
    <row r="40" spans="4:16" x14ac:dyDescent="0.3">
      <c r="D40" s="51">
        <v>13</v>
      </c>
      <c r="E40" s="56" t="s">
        <v>110</v>
      </c>
      <c r="F40" s="57">
        <v>1.0622269433589999</v>
      </c>
      <c r="G40" s="54">
        <v>0.20530799094553998</v>
      </c>
      <c r="H40" s="55">
        <v>1.2675349343045399</v>
      </c>
      <c r="L40"/>
      <c r="M40"/>
      <c r="N40"/>
      <c r="O40"/>
      <c r="P40"/>
    </row>
    <row r="41" spans="4:16" x14ac:dyDescent="0.3">
      <c r="D41" s="51">
        <v>14</v>
      </c>
      <c r="E41" s="52" t="s">
        <v>156</v>
      </c>
      <c r="F41" s="53">
        <v>0.70499757449142197</v>
      </c>
      <c r="G41" s="54">
        <v>0.53654569137250807</v>
      </c>
      <c r="H41" s="55">
        <v>1.24154326586393</v>
      </c>
      <c r="L41"/>
      <c r="M41"/>
      <c r="N41"/>
      <c r="O41"/>
      <c r="P41"/>
    </row>
    <row r="42" spans="4:16" x14ac:dyDescent="0.3">
      <c r="D42" s="51">
        <v>15</v>
      </c>
      <c r="E42" s="59" t="s">
        <v>155</v>
      </c>
      <c r="F42" s="60">
        <v>0.92770870344913747</v>
      </c>
      <c r="G42" s="54">
        <v>0.30180112759656541</v>
      </c>
      <c r="H42" s="55">
        <v>1.2295098310457029</v>
      </c>
      <c r="L42"/>
      <c r="M42"/>
      <c r="N42"/>
      <c r="O42"/>
      <c r="P42"/>
    </row>
    <row r="43" spans="4:16" x14ac:dyDescent="0.3">
      <c r="D43" s="51">
        <v>16</v>
      </c>
      <c r="E43" s="52" t="s">
        <v>109</v>
      </c>
      <c r="F43" s="53">
        <v>0.96389838235813297</v>
      </c>
      <c r="G43" s="54">
        <v>0.24071938879652699</v>
      </c>
      <c r="H43" s="55">
        <v>1.20461777115466</v>
      </c>
      <c r="L43"/>
      <c r="M43"/>
      <c r="N43"/>
      <c r="O43"/>
      <c r="P43"/>
    </row>
    <row r="44" spans="4:16" x14ac:dyDescent="0.3">
      <c r="D44" s="51">
        <v>17</v>
      </c>
      <c r="E44" s="56" t="s">
        <v>3</v>
      </c>
      <c r="F44" s="57">
        <v>0.58774418074164603</v>
      </c>
      <c r="G44" s="54">
        <v>0.37388799000586292</v>
      </c>
      <c r="H44" s="55">
        <v>0.96163217074750895</v>
      </c>
      <c r="L44"/>
      <c r="M44"/>
      <c r="N44"/>
      <c r="O44"/>
      <c r="P44"/>
    </row>
    <row r="45" spans="4:16" x14ac:dyDescent="0.3">
      <c r="D45" s="51">
        <v>18</v>
      </c>
      <c r="E45" s="56" t="s">
        <v>157</v>
      </c>
      <c r="F45" s="57">
        <v>0.43490241833120202</v>
      </c>
      <c r="G45" s="54">
        <v>0.345495694416593</v>
      </c>
      <c r="H45" s="55">
        <v>0.78039811274779503</v>
      </c>
      <c r="L45"/>
      <c r="M45"/>
      <c r="N45"/>
      <c r="O45"/>
      <c r="P45"/>
    </row>
  </sheetData>
  <mergeCells count="1">
    <mergeCell ref="E26:G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5004-C54D-4AC1-8478-5EEE2FB2B49E}">
  <dimension ref="A1:A34"/>
  <sheetViews>
    <sheetView zoomScaleNormal="100" workbookViewId="0">
      <selection activeCell="U20" sqref="U20"/>
    </sheetView>
  </sheetViews>
  <sheetFormatPr defaultRowHeight="15" x14ac:dyDescent="0.25"/>
  <sheetData>
    <row r="1" spans="1:1" ht="17.25" x14ac:dyDescent="0.25">
      <c r="A1" s="22" t="s">
        <v>183</v>
      </c>
    </row>
    <row r="5" spans="1:1" s="62" customFormat="1" x14ac:dyDescent="0.25"/>
    <row r="34" spans="1:1" ht="17.25" x14ac:dyDescent="0.3">
      <c r="A34" s="118" t="s">
        <v>182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21C5-A15D-4DD3-818F-797943258AD2}">
  <dimension ref="A2:AMJ77"/>
  <sheetViews>
    <sheetView zoomScaleNormal="100" workbookViewId="0">
      <selection activeCell="B2" sqref="B2"/>
    </sheetView>
  </sheetViews>
  <sheetFormatPr defaultColWidth="10" defaultRowHeight="15" x14ac:dyDescent="0.3"/>
  <cols>
    <col min="1" max="1" width="10" style="35"/>
    <col min="2" max="2" width="30.42578125" style="35" customWidth="1"/>
    <col min="3" max="3" width="10.42578125" style="35" customWidth="1"/>
    <col min="4" max="4" width="11.7109375" style="35" customWidth="1"/>
    <col min="5" max="6" width="10.42578125" style="35" customWidth="1"/>
    <col min="7" max="9" width="10" style="35"/>
    <col min="10" max="10" width="10.7109375" style="35" customWidth="1"/>
    <col min="11" max="1024" width="10" style="35"/>
    <col min="1025" max="16384" width="10" style="37"/>
  </cols>
  <sheetData>
    <row r="2" spans="2:2" ht="17.25" x14ac:dyDescent="0.3">
      <c r="B2" s="36" t="s">
        <v>158</v>
      </c>
    </row>
    <row r="25" spans="2:13" x14ac:dyDescent="0.3">
      <c r="B25" s="35" t="s">
        <v>112</v>
      </c>
    </row>
    <row r="28" spans="2:13" ht="17.25" x14ac:dyDescent="0.3">
      <c r="B28" s="36" t="s">
        <v>112</v>
      </c>
    </row>
    <row r="32" spans="2:13" x14ac:dyDescent="0.3">
      <c r="C32" s="38" t="s">
        <v>3</v>
      </c>
      <c r="D32" s="38" t="s">
        <v>6</v>
      </c>
      <c r="E32" s="38" t="s">
        <v>5</v>
      </c>
      <c r="F32" s="39"/>
      <c r="G32" s="39"/>
      <c r="H32" s="39"/>
      <c r="I32" s="39"/>
      <c r="J32" s="39"/>
      <c r="K32" s="39"/>
      <c r="L32" s="39"/>
      <c r="M32" s="39"/>
    </row>
    <row r="33" spans="1:17" x14ac:dyDescent="0.3">
      <c r="A33" s="35">
        <v>2000</v>
      </c>
      <c r="B33" s="40" t="s">
        <v>113</v>
      </c>
      <c r="C33" s="41">
        <v>62.6392420730472</v>
      </c>
      <c r="D33" s="42">
        <v>62.8023918844574</v>
      </c>
      <c r="E33" s="41">
        <v>62.512255931871003</v>
      </c>
      <c r="F33" s="43"/>
      <c r="G33" s="43"/>
      <c r="H33" s="43"/>
      <c r="I33" s="43"/>
      <c r="J33" s="43"/>
      <c r="K33" s="43"/>
      <c r="L33" s="43"/>
      <c r="M33" s="43"/>
      <c r="N33" s="43"/>
    </row>
    <row r="34" spans="1:17" x14ac:dyDescent="0.3">
      <c r="A34" s="35">
        <v>2001</v>
      </c>
      <c r="B34" s="40" t="s">
        <v>114</v>
      </c>
      <c r="C34" s="41">
        <v>68.905975839823398</v>
      </c>
      <c r="D34" s="42">
        <v>67.4356380884998</v>
      </c>
      <c r="E34" s="41">
        <v>70.130534563776905</v>
      </c>
      <c r="F34" s="43"/>
      <c r="G34" s="43"/>
      <c r="H34" s="43"/>
      <c r="I34" s="43"/>
      <c r="J34" s="43"/>
      <c r="K34" s="43"/>
      <c r="L34" s="43"/>
      <c r="M34" s="43"/>
      <c r="N34" s="43"/>
    </row>
    <row r="35" spans="1:17" x14ac:dyDescent="0.3">
      <c r="A35" s="35">
        <v>2002</v>
      </c>
      <c r="B35" s="40" t="s">
        <v>115</v>
      </c>
      <c r="C35" s="41">
        <v>72.261839213211005</v>
      </c>
      <c r="D35" s="42">
        <v>72.938677226579202</v>
      </c>
      <c r="E35" s="41">
        <v>71.913471497742407</v>
      </c>
      <c r="F35" s="43"/>
      <c r="G35" s="43"/>
      <c r="H35" s="43"/>
      <c r="I35" s="43"/>
      <c r="J35" s="43"/>
      <c r="K35" s="43"/>
      <c r="L35" s="43"/>
      <c r="M35" s="43"/>
      <c r="N35" s="43"/>
    </row>
    <row r="36" spans="1:17" x14ac:dyDescent="0.3">
      <c r="A36" s="35">
        <v>2003</v>
      </c>
      <c r="B36" s="40" t="s">
        <v>116</v>
      </c>
      <c r="C36" s="41">
        <v>72.575490958263302</v>
      </c>
      <c r="D36" s="42">
        <v>73.198141064017605</v>
      </c>
      <c r="E36" s="41">
        <v>72.097883319907098</v>
      </c>
      <c r="F36" s="43"/>
      <c r="G36" s="43"/>
      <c r="H36" s="43"/>
      <c r="I36" s="43"/>
      <c r="J36" s="43"/>
      <c r="K36" s="43"/>
      <c r="L36" s="43"/>
      <c r="M36" s="43"/>
      <c r="N36" s="43"/>
    </row>
    <row r="37" spans="1:17" x14ac:dyDescent="0.3">
      <c r="A37" s="35">
        <v>2004</v>
      </c>
      <c r="B37" s="40" t="s">
        <v>117</v>
      </c>
      <c r="C37" s="41">
        <v>68.673797703010806</v>
      </c>
      <c r="D37" s="42">
        <v>67.059440379384796</v>
      </c>
      <c r="E37" s="41">
        <v>70.022408985494806</v>
      </c>
      <c r="F37" s="43"/>
      <c r="G37" s="43"/>
      <c r="H37" s="43"/>
      <c r="I37" s="43"/>
      <c r="J37" s="43"/>
      <c r="K37" s="43"/>
      <c r="L37" s="43"/>
      <c r="M37" s="43"/>
      <c r="N37" s="43"/>
    </row>
    <row r="38" spans="1:17" x14ac:dyDescent="0.3">
      <c r="A38" s="35">
        <v>2005</v>
      </c>
      <c r="B38" s="40" t="s">
        <v>118</v>
      </c>
      <c r="C38" s="41">
        <v>70.223071135553496</v>
      </c>
      <c r="D38" s="42">
        <v>69.500634765383793</v>
      </c>
      <c r="E38" s="41">
        <v>70.822086693672304</v>
      </c>
      <c r="F38" s="43"/>
      <c r="G38" s="43"/>
      <c r="H38" s="43"/>
      <c r="I38" s="43"/>
      <c r="J38" s="43"/>
      <c r="K38" s="43"/>
      <c r="L38" s="43"/>
      <c r="M38" s="43"/>
      <c r="N38" s="43"/>
    </row>
    <row r="39" spans="1:17" x14ac:dyDescent="0.3">
      <c r="A39" s="35">
        <v>2006</v>
      </c>
      <c r="B39" s="40" t="s">
        <v>119</v>
      </c>
      <c r="C39" s="41">
        <v>66.2800097091054</v>
      </c>
      <c r="D39" s="42">
        <v>64.955620505138</v>
      </c>
      <c r="E39" s="41">
        <v>67.3850703834119</v>
      </c>
      <c r="F39" s="43"/>
      <c r="G39" s="43"/>
      <c r="H39" s="43"/>
      <c r="I39" s="43"/>
      <c r="J39" s="43"/>
      <c r="K39" s="43"/>
      <c r="L39" s="43"/>
      <c r="M39" s="43"/>
      <c r="N39" s="43"/>
    </row>
    <row r="40" spans="1:17" x14ac:dyDescent="0.3">
      <c r="A40" s="35">
        <v>2007</v>
      </c>
      <c r="B40" s="40" t="s">
        <v>120</v>
      </c>
      <c r="C40" s="41">
        <v>66.029690249045302</v>
      </c>
      <c r="D40" s="42">
        <v>65.663305903326901</v>
      </c>
      <c r="E40" s="41">
        <v>66.322830203884294</v>
      </c>
      <c r="F40" s="43"/>
      <c r="G40" s="43"/>
      <c r="H40" s="43"/>
      <c r="I40" s="43"/>
      <c r="J40" s="43"/>
      <c r="K40" s="43"/>
      <c r="L40" s="43"/>
      <c r="M40" s="43"/>
      <c r="N40" s="43"/>
    </row>
    <row r="41" spans="1:17" x14ac:dyDescent="0.3">
      <c r="A41" s="35">
        <v>2008</v>
      </c>
      <c r="B41" s="40" t="s">
        <v>121</v>
      </c>
      <c r="C41" s="41">
        <v>63.083225702292502</v>
      </c>
      <c r="D41" s="42">
        <v>62.431131210781302</v>
      </c>
      <c r="E41" s="41">
        <v>63.407204448384199</v>
      </c>
      <c r="F41" s="43"/>
      <c r="G41" s="43"/>
      <c r="H41" s="43"/>
      <c r="I41" s="43"/>
      <c r="J41" s="43"/>
      <c r="K41" s="43"/>
      <c r="L41" s="43"/>
      <c r="M41" s="43"/>
      <c r="N41" s="43"/>
    </row>
    <row r="42" spans="1:17" x14ac:dyDescent="0.3">
      <c r="A42" s="35">
        <v>2009</v>
      </c>
      <c r="B42" s="40" t="s">
        <v>122</v>
      </c>
      <c r="C42" s="41">
        <v>65.929896388931837</v>
      </c>
      <c r="D42" s="41">
        <v>60.416254893903542</v>
      </c>
      <c r="E42" s="41">
        <v>70.291181419726001</v>
      </c>
      <c r="F42" s="41"/>
      <c r="G42" s="41"/>
      <c r="H42" s="41"/>
      <c r="I42" s="41"/>
      <c r="J42" s="41"/>
      <c r="K42" s="41"/>
      <c r="L42" s="41"/>
      <c r="M42" s="41"/>
      <c r="N42" s="43"/>
    </row>
    <row r="43" spans="1:17" x14ac:dyDescent="0.3">
      <c r="A43" s="35">
        <v>2010</v>
      </c>
      <c r="B43" s="40" t="s">
        <v>4</v>
      </c>
      <c r="C43" s="41">
        <v>63.217816283461083</v>
      </c>
      <c r="D43" s="41">
        <v>56.738111353438114</v>
      </c>
      <c r="E43" s="41">
        <v>68.373122718841643</v>
      </c>
      <c r="F43" s="41"/>
      <c r="G43" s="41"/>
      <c r="H43" s="41"/>
      <c r="I43" s="41"/>
      <c r="J43" s="41"/>
      <c r="K43" s="41"/>
      <c r="L43" s="41"/>
      <c r="M43" s="41"/>
      <c r="N43" s="43"/>
    </row>
    <row r="44" spans="1:17" x14ac:dyDescent="0.3">
      <c r="A44" s="35">
        <v>2011</v>
      </c>
      <c r="B44" s="40" t="s">
        <v>8</v>
      </c>
      <c r="C44" s="41">
        <v>60.293359320374776</v>
      </c>
      <c r="D44" s="41">
        <v>54.165482228439487</v>
      </c>
      <c r="E44" s="41">
        <v>65.071729399915228</v>
      </c>
      <c r="F44" s="41"/>
      <c r="G44" s="41"/>
      <c r="H44" s="41"/>
      <c r="I44" s="41"/>
      <c r="J44" s="41"/>
      <c r="K44" s="41"/>
      <c r="L44" s="41"/>
      <c r="M44" s="41"/>
      <c r="N44" s="43"/>
    </row>
    <row r="45" spans="1:17" x14ac:dyDescent="0.3">
      <c r="A45" s="35">
        <v>2012</v>
      </c>
      <c r="B45" s="40" t="s">
        <v>9</v>
      </c>
      <c r="C45" s="41">
        <v>59.341701534170156</v>
      </c>
      <c r="D45" s="41">
        <v>54.240125555846198</v>
      </c>
      <c r="E45" s="41">
        <v>63.136491876641699</v>
      </c>
      <c r="F45" s="41"/>
      <c r="G45" s="41"/>
      <c r="H45" s="41"/>
      <c r="I45" s="41"/>
      <c r="J45" s="41"/>
      <c r="K45" s="41"/>
      <c r="L45" s="41"/>
      <c r="M45" s="41"/>
      <c r="N45" s="43"/>
    </row>
    <row r="46" spans="1:17" x14ac:dyDescent="0.3">
      <c r="A46" s="35">
        <v>2013</v>
      </c>
      <c r="B46" s="40" t="s">
        <v>10</v>
      </c>
      <c r="C46" s="41">
        <v>58.937865557157423</v>
      </c>
      <c r="D46" s="41">
        <v>54.189029286227438</v>
      </c>
      <c r="E46" s="41">
        <v>62.383991719855089</v>
      </c>
      <c r="F46" s="41"/>
      <c r="G46" s="41"/>
      <c r="H46" s="41"/>
      <c r="I46" s="41"/>
      <c r="J46" s="41"/>
      <c r="K46" s="41"/>
      <c r="L46" s="41"/>
      <c r="M46" s="41"/>
      <c r="N46" s="43"/>
    </row>
    <row r="47" spans="1:17" x14ac:dyDescent="0.3">
      <c r="A47" s="35">
        <v>2014</v>
      </c>
      <c r="B47" s="40" t="s">
        <v>11</v>
      </c>
      <c r="C47" s="41">
        <v>58.818480081236956</v>
      </c>
      <c r="D47" s="41">
        <v>54.256571204393879</v>
      </c>
      <c r="E47" s="41">
        <v>62.010498845578219</v>
      </c>
      <c r="F47" s="41"/>
      <c r="G47" s="41"/>
      <c r="H47" s="41"/>
      <c r="I47" s="41"/>
      <c r="J47" s="41"/>
      <c r="K47" s="41"/>
      <c r="L47" s="41"/>
      <c r="M47" s="41"/>
      <c r="N47" s="43"/>
    </row>
    <row r="48" spans="1:17" x14ac:dyDescent="0.3">
      <c r="A48" s="35">
        <v>2015</v>
      </c>
      <c r="B48" s="40" t="s">
        <v>12</v>
      </c>
      <c r="C48" s="41">
        <v>59.480301613023641</v>
      </c>
      <c r="D48" s="41">
        <v>53.727781217422596</v>
      </c>
      <c r="E48" s="41">
        <v>63.560209424083766</v>
      </c>
      <c r="F48" s="41"/>
      <c r="G48" s="41"/>
      <c r="H48" s="41"/>
      <c r="I48" s="41"/>
      <c r="J48" s="41"/>
      <c r="K48" s="41"/>
      <c r="L48" s="41"/>
      <c r="M48" s="41"/>
      <c r="N48" s="43"/>
      <c r="O48" s="43"/>
      <c r="P48" s="43"/>
      <c r="Q48" s="43"/>
    </row>
    <row r="49" spans="1:33" x14ac:dyDescent="0.3">
      <c r="A49" s="35">
        <v>2016</v>
      </c>
      <c r="B49" s="40" t="s">
        <v>13</v>
      </c>
      <c r="C49" s="41">
        <v>61.059131897076867</v>
      </c>
      <c r="D49" s="41">
        <v>56.912954282130592</v>
      </c>
      <c r="E49" s="41">
        <v>63.864733257090244</v>
      </c>
      <c r="F49" s="41"/>
      <c r="G49" s="41"/>
      <c r="H49" s="41"/>
      <c r="I49" s="41"/>
      <c r="J49" s="41"/>
      <c r="K49" s="41"/>
      <c r="L49" s="41"/>
      <c r="M49" s="41"/>
      <c r="N49" s="43"/>
    </row>
    <row r="50" spans="1:33" x14ac:dyDescent="0.3">
      <c r="A50" s="35">
        <v>2017</v>
      </c>
      <c r="B50" s="40" t="s">
        <v>14</v>
      </c>
      <c r="C50" s="41">
        <v>61.901041162175488</v>
      </c>
      <c r="D50" s="41">
        <v>57.337547764150642</v>
      </c>
      <c r="E50" s="41">
        <v>64.914318388935541</v>
      </c>
      <c r="F50" s="41"/>
      <c r="G50" s="41"/>
      <c r="H50" s="41"/>
      <c r="I50" s="41"/>
      <c r="J50" s="41"/>
      <c r="K50" s="41"/>
      <c r="L50" s="41"/>
      <c r="M50" s="41"/>
      <c r="N50" s="43"/>
    </row>
    <row r="51" spans="1:33" x14ac:dyDescent="0.3">
      <c r="A51" s="35">
        <v>2018</v>
      </c>
      <c r="B51" s="40" t="s">
        <v>15</v>
      </c>
      <c r="C51" s="41">
        <v>61.840164832386705</v>
      </c>
      <c r="D51" s="41">
        <v>57.051054685054979</v>
      </c>
      <c r="E51" s="41">
        <v>65.085103976702428</v>
      </c>
      <c r="F51" s="41"/>
      <c r="G51" s="41"/>
      <c r="H51" s="41"/>
      <c r="I51" s="41"/>
      <c r="J51" s="41"/>
      <c r="K51" s="41"/>
      <c r="L51" s="41"/>
      <c r="M51" s="41"/>
      <c r="N51" s="43"/>
      <c r="O51" s="43"/>
      <c r="P51" s="43"/>
      <c r="Q51" s="43"/>
    </row>
    <row r="52" spans="1:33" x14ac:dyDescent="0.3">
      <c r="A52" s="35">
        <v>2019</v>
      </c>
      <c r="B52" s="40" t="s">
        <v>16</v>
      </c>
      <c r="C52" s="41">
        <v>63.280954261920044</v>
      </c>
      <c r="D52" s="41">
        <v>57.842861165868761</v>
      </c>
      <c r="E52" s="41">
        <v>66.933661660367235</v>
      </c>
      <c r="F52" s="41"/>
      <c r="G52" s="41"/>
      <c r="H52" s="41"/>
      <c r="I52" s="41"/>
      <c r="J52" s="41"/>
      <c r="K52" s="41"/>
      <c r="L52" s="41"/>
      <c r="M52" s="41"/>
      <c r="N52" s="43"/>
    </row>
    <row r="53" spans="1:33" x14ac:dyDescent="0.3">
      <c r="A53" s="35">
        <v>2020</v>
      </c>
      <c r="B53" s="40" t="s">
        <v>17</v>
      </c>
      <c r="C53" s="41">
        <v>64.411797788918875</v>
      </c>
      <c r="D53" s="41">
        <v>58.355854283634336</v>
      </c>
      <c r="E53" s="41">
        <v>68.497016501738969</v>
      </c>
      <c r="F53" s="41"/>
      <c r="G53" s="41"/>
      <c r="H53" s="41"/>
      <c r="I53" s="41"/>
      <c r="J53" s="41"/>
      <c r="K53" s="41"/>
      <c r="L53" s="41"/>
      <c r="M53" s="41"/>
      <c r="N53" s="43"/>
      <c r="O53" s="43"/>
      <c r="P53" s="43"/>
    </row>
    <row r="54" spans="1:33" x14ac:dyDescent="0.3">
      <c r="A54" s="35">
        <v>2021</v>
      </c>
      <c r="B54" s="40" t="s">
        <v>18</v>
      </c>
      <c r="C54" s="41">
        <v>63.658318812761316</v>
      </c>
      <c r="D54" s="41">
        <v>57.92688529822847</v>
      </c>
      <c r="E54" s="41">
        <v>67.586334905519664</v>
      </c>
      <c r="F54" s="41"/>
      <c r="G54" s="41"/>
      <c r="H54" s="41"/>
      <c r="I54" s="41"/>
      <c r="J54" s="41"/>
      <c r="K54" s="41"/>
      <c r="L54" s="41"/>
      <c r="M54" s="41"/>
      <c r="N54" s="43"/>
      <c r="O54" s="43"/>
      <c r="P54" s="43"/>
    </row>
    <row r="55" spans="1:33" x14ac:dyDescent="0.3">
      <c r="A55" s="35">
        <v>2022</v>
      </c>
      <c r="B55" s="40" t="s">
        <v>19</v>
      </c>
      <c r="C55" s="41">
        <v>64.068162617545582</v>
      </c>
      <c r="D55" s="41">
        <v>57.903329251938665</v>
      </c>
      <c r="E55" s="41">
        <v>68.286236702127653</v>
      </c>
      <c r="F55" s="41"/>
      <c r="G55" s="41"/>
      <c r="H55" s="41"/>
      <c r="I55" s="41"/>
      <c r="J55" s="41"/>
      <c r="K55" s="41"/>
      <c r="L55" s="41"/>
      <c r="M55" s="41"/>
      <c r="N55" s="43"/>
      <c r="O55" s="37"/>
      <c r="P55" s="37"/>
      <c r="Q55" s="37"/>
      <c r="R55" s="37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</row>
    <row r="56" spans="1:33" x14ac:dyDescent="0.3">
      <c r="A56" s="35">
        <v>2023</v>
      </c>
      <c r="B56" s="40" t="s">
        <v>20</v>
      </c>
      <c r="C56" s="41">
        <v>67.055712592322422</v>
      </c>
      <c r="D56" s="41">
        <v>60.683570294037892</v>
      </c>
      <c r="E56" s="41">
        <v>71.471719388679702</v>
      </c>
      <c r="F56" s="41"/>
      <c r="G56" s="41"/>
      <c r="H56" s="41"/>
      <c r="I56" s="41"/>
      <c r="J56" s="41"/>
      <c r="K56" s="41"/>
      <c r="L56" s="41"/>
      <c r="M56" s="41"/>
      <c r="N56" s="43"/>
      <c r="O56" s="37"/>
      <c r="P56" s="37"/>
      <c r="Q56" s="37"/>
      <c r="R56" s="37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</row>
    <row r="57" spans="1:33" x14ac:dyDescent="0.3">
      <c r="A57" s="35">
        <v>2024</v>
      </c>
      <c r="B57" s="40" t="s">
        <v>21</v>
      </c>
      <c r="C57" s="41">
        <v>67.056911358994753</v>
      </c>
      <c r="D57" s="41">
        <v>61.412189838721268</v>
      </c>
      <c r="E57" s="41">
        <v>70.731976299247066</v>
      </c>
      <c r="F57" s="41"/>
      <c r="G57" s="41"/>
      <c r="H57" s="41"/>
      <c r="I57" s="41"/>
      <c r="J57" s="41"/>
      <c r="K57" s="41"/>
      <c r="L57" s="41"/>
      <c r="M57" s="41"/>
      <c r="N57" s="43"/>
    </row>
    <row r="58" spans="1:33" ht="16.5" x14ac:dyDescent="0.3">
      <c r="B58" s="7"/>
      <c r="C58" s="7"/>
      <c r="D58" s="7"/>
      <c r="E58" s="45"/>
      <c r="N58" s="43"/>
    </row>
    <row r="59" spans="1:33" ht="16.5" x14ac:dyDescent="0.3">
      <c r="B59" s="7"/>
      <c r="C59" s="7"/>
      <c r="D59" s="44"/>
      <c r="E59" s="44"/>
      <c r="N59" s="43"/>
    </row>
    <row r="60" spans="1:33" ht="16.5" x14ac:dyDescent="0.3">
      <c r="B60" s="7"/>
      <c r="C60" s="7"/>
      <c r="D60" s="7"/>
      <c r="E60" s="7"/>
    </row>
    <row r="61" spans="1:33" ht="16.5" x14ac:dyDescent="0.3">
      <c r="B61" s="7"/>
      <c r="C61" s="7"/>
      <c r="D61" s="7"/>
      <c r="E61" s="7"/>
    </row>
    <row r="62" spans="1:33" ht="16.5" x14ac:dyDescent="0.3">
      <c r="B62" s="7"/>
      <c r="C62" s="7"/>
      <c r="D62" s="7"/>
      <c r="E62" s="7"/>
    </row>
    <row r="63" spans="1:33" ht="16.5" x14ac:dyDescent="0.3">
      <c r="B63" s="7"/>
      <c r="C63" s="7"/>
      <c r="D63" s="7"/>
      <c r="E63" s="7"/>
    </row>
    <row r="64" spans="1:33" ht="16.5" x14ac:dyDescent="0.3">
      <c r="B64" s="7"/>
      <c r="C64" s="7"/>
      <c r="D64" s="7"/>
      <c r="E64" s="7"/>
    </row>
    <row r="65" spans="2:5" ht="16.5" x14ac:dyDescent="0.3">
      <c r="B65" s="7"/>
      <c r="C65" s="7"/>
      <c r="D65" s="7"/>
      <c r="E65" s="7"/>
    </row>
    <row r="66" spans="2:5" ht="16.5" x14ac:dyDescent="0.3">
      <c r="B66" s="7"/>
      <c r="C66" s="7"/>
      <c r="D66" s="7"/>
      <c r="E66" s="7"/>
    </row>
    <row r="67" spans="2:5" ht="16.5" x14ac:dyDescent="0.3">
      <c r="B67" s="7"/>
      <c r="C67" s="7"/>
      <c r="D67" s="7"/>
      <c r="E67" s="7"/>
    </row>
    <row r="68" spans="2:5" ht="16.5" x14ac:dyDescent="0.3">
      <c r="B68" s="7"/>
      <c r="C68" s="7"/>
      <c r="D68" s="7"/>
      <c r="E68" s="7"/>
    </row>
    <row r="69" spans="2:5" ht="16.5" x14ac:dyDescent="0.3">
      <c r="B69" s="7"/>
      <c r="C69" s="7"/>
      <c r="D69" s="7"/>
      <c r="E69" s="7"/>
    </row>
    <row r="70" spans="2:5" ht="16.5" x14ac:dyDescent="0.3">
      <c r="B70" s="7"/>
      <c r="C70" s="7"/>
      <c r="D70" s="7"/>
      <c r="E70" s="7"/>
    </row>
    <row r="71" spans="2:5" ht="16.5" x14ac:dyDescent="0.3">
      <c r="B71" s="7"/>
      <c r="C71" s="7"/>
      <c r="D71" s="7"/>
      <c r="E71" s="7"/>
    </row>
    <row r="72" spans="2:5" ht="16.5" x14ac:dyDescent="0.3">
      <c r="B72" s="7"/>
      <c r="C72" s="7"/>
      <c r="D72" s="7"/>
      <c r="E72" s="7"/>
    </row>
    <row r="73" spans="2:5" ht="16.5" x14ac:dyDescent="0.3">
      <c r="B73" s="7"/>
      <c r="C73" s="7"/>
      <c r="D73" s="7"/>
      <c r="E73" s="7"/>
    </row>
    <row r="74" spans="2:5" ht="16.5" x14ac:dyDescent="0.3">
      <c r="B74" s="7"/>
      <c r="C74" s="7"/>
      <c r="D74" s="7"/>
      <c r="E74" s="7"/>
    </row>
    <row r="75" spans="2:5" ht="16.5" x14ac:dyDescent="0.3">
      <c r="B75" s="7"/>
      <c r="C75" s="7"/>
      <c r="D75" s="7"/>
      <c r="E75" s="7"/>
    </row>
    <row r="76" spans="2:5" ht="16.5" x14ac:dyDescent="0.3">
      <c r="B76" s="7"/>
      <c r="C76" s="7"/>
      <c r="D76" s="7"/>
      <c r="E76" s="7"/>
    </row>
    <row r="77" spans="2:5" ht="16.5" x14ac:dyDescent="0.3">
      <c r="B77" s="7"/>
      <c r="C77" s="7"/>
      <c r="D77" s="7"/>
      <c r="E77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1"/>
  <sheetViews>
    <sheetView zoomScaleNormal="100" workbookViewId="0"/>
  </sheetViews>
  <sheetFormatPr defaultColWidth="8.7109375" defaultRowHeight="16.5" x14ac:dyDescent="0.3"/>
  <cols>
    <col min="1" max="1" width="9" style="7" customWidth="1"/>
    <col min="2" max="2" width="9.7109375" style="7" bestFit="1" customWidth="1"/>
    <col min="3" max="3" width="13.7109375" style="7" bestFit="1" customWidth="1"/>
    <col min="4" max="4" width="11.7109375" style="7" bestFit="1" customWidth="1"/>
    <col min="5" max="5" width="11.140625" style="7" bestFit="1" customWidth="1"/>
    <col min="6" max="7" width="10.42578125" style="7" bestFit="1" customWidth="1"/>
    <col min="8" max="8" width="10.7109375" style="7" bestFit="1" customWidth="1"/>
    <col min="9" max="9" width="9.140625" style="7" bestFit="1" customWidth="1"/>
    <col min="10" max="11" width="11.42578125" style="7" bestFit="1" customWidth="1"/>
    <col min="12" max="12" width="8.7109375" style="7" bestFit="1" customWidth="1"/>
    <col min="13" max="13" width="11.28515625" style="7" bestFit="1" customWidth="1"/>
    <col min="14" max="14" width="9" style="7" bestFit="1" customWidth="1"/>
    <col min="15" max="16384" width="8.7109375" style="7"/>
  </cols>
  <sheetData>
    <row r="1" spans="1:10" ht="17.25" x14ac:dyDescent="0.3">
      <c r="A1" s="118" t="s">
        <v>159</v>
      </c>
    </row>
    <row r="2" spans="1:10" ht="17.25" x14ac:dyDescent="0.3">
      <c r="A2" s="118" t="s">
        <v>0</v>
      </c>
      <c r="J2" s="118" t="s">
        <v>1</v>
      </c>
    </row>
    <row r="3" spans="1:10" ht="17.25" x14ac:dyDescent="0.3">
      <c r="J3" s="118"/>
    </row>
    <row r="16" spans="1:10" x14ac:dyDescent="0.3">
      <c r="B16" s="32"/>
    </row>
    <row r="18" spans="1:33" ht="17.25" x14ac:dyDescent="0.3">
      <c r="A18" s="118" t="s">
        <v>2</v>
      </c>
    </row>
    <row r="19" spans="1:33" ht="17.25" x14ac:dyDescent="0.3">
      <c r="A19" s="118"/>
    </row>
    <row r="21" spans="1:33" x14ac:dyDescent="0.3">
      <c r="I21" s="5"/>
      <c r="S21" s="5"/>
    </row>
    <row r="22" spans="1:33" x14ac:dyDescent="0.3">
      <c r="S22" s="5"/>
    </row>
    <row r="24" spans="1:33" x14ac:dyDescent="0.3">
      <c r="C24" s="5"/>
      <c r="R24" s="6"/>
      <c r="S24" s="6"/>
      <c r="T24" s="6"/>
      <c r="U24" s="6"/>
      <c r="V24" s="6"/>
      <c r="W24" s="6"/>
      <c r="X24" s="6"/>
      <c r="Y24" s="6"/>
      <c r="Z24" s="6"/>
      <c r="AA24" s="6"/>
      <c r="AC24" s="6"/>
      <c r="AD24" s="6"/>
    </row>
    <row r="25" spans="1:33" x14ac:dyDescent="0.3">
      <c r="J25" s="9">
        <v>1000</v>
      </c>
      <c r="K25" s="7" t="s">
        <v>22</v>
      </c>
      <c r="L25" s="7" t="s">
        <v>5</v>
      </c>
      <c r="M25" s="7" t="s">
        <v>6</v>
      </c>
      <c r="T25" s="13"/>
      <c r="U25" s="13"/>
      <c r="V25" s="13"/>
      <c r="W25" s="13"/>
      <c r="X25" s="13"/>
      <c r="Y25" s="13"/>
      <c r="Z25" s="13"/>
      <c r="AA25" s="13"/>
      <c r="AC25" s="8"/>
      <c r="AD25" s="8"/>
      <c r="AG25"/>
    </row>
    <row r="26" spans="1:33" x14ac:dyDescent="0.3">
      <c r="B26" s="7" t="s">
        <v>5</v>
      </c>
      <c r="C26" s="16" t="s">
        <v>6</v>
      </c>
      <c r="D26" s="15" t="s">
        <v>7</v>
      </c>
      <c r="E26" s="15"/>
      <c r="J26" s="7" t="s">
        <v>4</v>
      </c>
      <c r="K26" s="23">
        <v>281.59799999999996</v>
      </c>
      <c r="L26" s="23">
        <v>188.85499999999999</v>
      </c>
      <c r="M26" s="23">
        <v>92.742999999999995</v>
      </c>
      <c r="T26" s="13"/>
      <c r="U26" s="13"/>
      <c r="V26" s="13"/>
      <c r="W26" s="13"/>
      <c r="X26" s="13"/>
      <c r="Y26" s="13"/>
      <c r="Z26" s="13"/>
      <c r="AA26" s="13"/>
      <c r="AC26" s="8"/>
      <c r="AD26" s="8"/>
      <c r="AG26"/>
    </row>
    <row r="27" spans="1:33" x14ac:dyDescent="0.3">
      <c r="A27" s="7" t="s">
        <v>4</v>
      </c>
      <c r="B27" s="10">
        <v>167.51300000000001</v>
      </c>
      <c r="C27" s="10">
        <v>110.66</v>
      </c>
      <c r="D27" s="10">
        <v>3.407</v>
      </c>
      <c r="E27" s="13"/>
      <c r="G27" s="10"/>
      <c r="J27" s="7" t="s">
        <v>8</v>
      </c>
      <c r="K27" s="23">
        <v>274.904</v>
      </c>
      <c r="L27" s="23">
        <v>187.59800000000001</v>
      </c>
      <c r="M27" s="23">
        <v>87.305999999999997</v>
      </c>
      <c r="T27" s="13"/>
      <c r="U27" s="13"/>
      <c r="V27" s="13"/>
      <c r="W27" s="13"/>
      <c r="X27" s="13"/>
      <c r="Y27" s="13"/>
      <c r="Z27" s="13"/>
      <c r="AA27" s="13"/>
      <c r="AC27" s="8"/>
      <c r="AD27" s="8"/>
      <c r="AG27"/>
    </row>
    <row r="28" spans="1:33" x14ac:dyDescent="0.3">
      <c r="A28" s="7" t="s">
        <v>8</v>
      </c>
      <c r="B28" s="10">
        <v>164.751</v>
      </c>
      <c r="C28" s="10">
        <v>106.721</v>
      </c>
      <c r="D28" s="10">
        <v>3.411</v>
      </c>
      <c r="E28" s="13"/>
      <c r="G28" s="10"/>
      <c r="J28" s="7" t="s">
        <v>9</v>
      </c>
      <c r="K28" s="23">
        <v>265.851</v>
      </c>
      <c r="L28" s="23">
        <v>182.059</v>
      </c>
      <c r="M28" s="23">
        <v>83.792000000000002</v>
      </c>
      <c r="T28" s="13"/>
      <c r="U28" s="13"/>
      <c r="V28" s="13"/>
      <c r="W28" s="13"/>
      <c r="X28" s="13"/>
      <c r="Y28" s="13"/>
      <c r="Z28" s="13"/>
      <c r="AA28" s="13"/>
      <c r="AC28" s="8"/>
      <c r="AD28" s="8"/>
      <c r="AG28"/>
    </row>
    <row r="29" spans="1:33" x14ac:dyDescent="0.3">
      <c r="A29" s="7" t="s">
        <v>9</v>
      </c>
      <c r="B29" s="10">
        <v>160.46199999999999</v>
      </c>
      <c r="C29" s="10">
        <v>101.982</v>
      </c>
      <c r="D29" s="10">
        <v>3.3940000000000001</v>
      </c>
      <c r="E29" s="13"/>
      <c r="G29" s="10"/>
      <c r="J29" s="7" t="s">
        <v>10</v>
      </c>
      <c r="K29" s="23">
        <v>263.84800000000001</v>
      </c>
      <c r="L29" s="23">
        <v>181.88800000000001</v>
      </c>
      <c r="M29" s="23">
        <v>81.96</v>
      </c>
      <c r="T29" s="13"/>
      <c r="U29" s="13"/>
      <c r="V29" s="13"/>
      <c r="W29" s="13"/>
      <c r="X29" s="13"/>
      <c r="Y29" s="13"/>
      <c r="Z29" s="13"/>
      <c r="AA29" s="13"/>
      <c r="AC29" s="8"/>
      <c r="AD29" s="8"/>
      <c r="AG29"/>
    </row>
    <row r="30" spans="1:33" x14ac:dyDescent="0.3">
      <c r="A30" s="7" t="s">
        <v>10</v>
      </c>
      <c r="B30" s="10">
        <v>160.46</v>
      </c>
      <c r="C30" s="10">
        <v>100.113</v>
      </c>
      <c r="D30" s="10">
        <v>3.2559999999999998</v>
      </c>
      <c r="E30" s="13"/>
      <c r="G30" s="10"/>
      <c r="J30" s="7" t="s">
        <v>11</v>
      </c>
      <c r="K30" s="23">
        <v>263.798</v>
      </c>
      <c r="L30" s="23">
        <v>184.95599999999999</v>
      </c>
      <c r="M30" s="23">
        <v>78.841999999999999</v>
      </c>
      <c r="T30" s="13"/>
      <c r="U30" s="13"/>
      <c r="V30" s="13"/>
      <c r="W30" s="13"/>
      <c r="X30" s="13"/>
      <c r="Y30" s="13"/>
      <c r="Z30" s="13"/>
      <c r="AA30" s="13"/>
      <c r="AC30" s="8"/>
      <c r="AD30" s="8"/>
      <c r="AG30"/>
    </row>
    <row r="31" spans="1:33" x14ac:dyDescent="0.3">
      <c r="A31" s="7" t="s">
        <v>11</v>
      </c>
      <c r="B31" s="10">
        <v>162.17400000000001</v>
      </c>
      <c r="C31" s="10">
        <v>98.495000000000005</v>
      </c>
      <c r="D31" s="10">
        <v>3.1190000000000002</v>
      </c>
      <c r="E31" s="13"/>
      <c r="G31" s="10"/>
      <c r="J31" s="7" t="s">
        <v>12</v>
      </c>
      <c r="K31" s="23">
        <v>268.24200000000002</v>
      </c>
      <c r="L31" s="23">
        <v>190.441</v>
      </c>
      <c r="M31" s="23">
        <v>77.801000000000002</v>
      </c>
      <c r="T31" s="13"/>
      <c r="U31" s="13"/>
      <c r="V31" s="13"/>
      <c r="W31" s="13"/>
      <c r="X31" s="13"/>
      <c r="Y31" s="13"/>
      <c r="Z31" s="13"/>
      <c r="AA31" s="13"/>
      <c r="AC31" s="8"/>
      <c r="AD31" s="8"/>
      <c r="AG31"/>
    </row>
    <row r="32" spans="1:33" x14ac:dyDescent="0.3">
      <c r="A32" s="7" t="s">
        <v>12</v>
      </c>
      <c r="B32" s="10">
        <v>166.25399999999999</v>
      </c>
      <c r="C32" s="10">
        <v>98.570999999999998</v>
      </c>
      <c r="D32" s="10">
        <v>3.3879999999999999</v>
      </c>
      <c r="E32" s="13"/>
      <c r="G32" s="10"/>
      <c r="J32" s="7" t="s">
        <v>13</v>
      </c>
      <c r="K32" s="23">
        <v>279.92500000000001</v>
      </c>
      <c r="L32" s="23">
        <v>198.27600000000001</v>
      </c>
      <c r="M32" s="23">
        <v>81.649000000000001</v>
      </c>
      <c r="T32" s="13"/>
      <c r="U32" s="13"/>
      <c r="V32" s="13"/>
      <c r="W32" s="13"/>
      <c r="X32" s="13"/>
      <c r="Y32" s="13"/>
      <c r="Z32" s="13"/>
      <c r="AA32" s="13"/>
      <c r="AC32" s="8"/>
      <c r="AD32" s="8"/>
      <c r="AG32"/>
    </row>
    <row r="33" spans="1:33" x14ac:dyDescent="0.3">
      <c r="A33" s="7" t="s">
        <v>13</v>
      </c>
      <c r="B33" s="10">
        <v>173.34700000000001</v>
      </c>
      <c r="C33" s="10">
        <v>102.759</v>
      </c>
      <c r="D33" s="10">
        <v>3.71</v>
      </c>
      <c r="E33" s="13"/>
      <c r="G33" s="10"/>
      <c r="J33" s="7" t="s">
        <v>14</v>
      </c>
      <c r="K33" s="23">
        <v>282.53800000000001</v>
      </c>
      <c r="L33" s="23">
        <v>201.51</v>
      </c>
      <c r="M33" s="23">
        <v>81.028000000000006</v>
      </c>
      <c r="T33" s="13"/>
      <c r="U33" s="13"/>
      <c r="V33" s="13"/>
      <c r="W33" s="13"/>
      <c r="X33" s="13"/>
      <c r="Y33" s="13"/>
      <c r="Z33" s="13"/>
      <c r="AA33" s="13"/>
      <c r="AC33" s="8"/>
      <c r="AD33" s="8"/>
      <c r="AG33"/>
    </row>
    <row r="34" spans="1:33" x14ac:dyDescent="0.3">
      <c r="A34" s="7" t="s">
        <v>14</v>
      </c>
      <c r="B34" s="10">
        <v>176.71100000000001</v>
      </c>
      <c r="C34" s="10">
        <v>101.5</v>
      </c>
      <c r="D34" s="10">
        <v>4.1710000000000003</v>
      </c>
      <c r="E34" s="13"/>
      <c r="G34" s="10"/>
      <c r="J34" s="7" t="s">
        <v>15</v>
      </c>
      <c r="K34" s="23">
        <v>284.916</v>
      </c>
      <c r="L34" s="23">
        <v>202.05799999999999</v>
      </c>
      <c r="M34" s="23">
        <v>82.858000000000004</v>
      </c>
      <c r="T34" s="13"/>
      <c r="U34" s="13"/>
      <c r="V34" s="13"/>
      <c r="W34" s="13"/>
      <c r="X34" s="13"/>
      <c r="Y34" s="13"/>
      <c r="Z34" s="13"/>
      <c r="AA34" s="13"/>
      <c r="AC34" s="8"/>
      <c r="AD34" s="8"/>
      <c r="AG34"/>
    </row>
    <row r="35" spans="1:33" x14ac:dyDescent="0.3">
      <c r="A35" s="7" t="s">
        <v>15</v>
      </c>
      <c r="B35" s="10">
        <v>177.66399999999999</v>
      </c>
      <c r="C35" s="10">
        <v>102.806</v>
      </c>
      <c r="D35" s="10">
        <v>4.3090000000000002</v>
      </c>
      <c r="E35" s="13"/>
      <c r="G35" s="10"/>
      <c r="J35" s="7" t="s">
        <v>16</v>
      </c>
      <c r="K35" s="23">
        <v>297.19</v>
      </c>
      <c r="L35" s="23">
        <v>211.11600000000001</v>
      </c>
      <c r="M35" s="23">
        <v>86.073999999999998</v>
      </c>
      <c r="T35" s="13"/>
      <c r="U35" s="13"/>
      <c r="V35" s="13"/>
      <c r="W35" s="13"/>
      <c r="X35" s="13"/>
      <c r="Y35" s="13"/>
      <c r="Z35" s="13"/>
      <c r="AA35" s="13"/>
      <c r="AC35" s="8"/>
      <c r="AD35" s="8"/>
      <c r="AG35"/>
    </row>
    <row r="36" spans="1:33" x14ac:dyDescent="0.3">
      <c r="A36" s="7" t="s">
        <v>16</v>
      </c>
      <c r="B36" s="10">
        <v>186.08199999999999</v>
      </c>
      <c r="C36" s="10">
        <v>106.054</v>
      </c>
      <c r="D36" s="10">
        <v>4.9870000000000001</v>
      </c>
      <c r="E36" s="13"/>
      <c r="G36" s="10"/>
      <c r="J36" s="7" t="s">
        <v>17</v>
      </c>
      <c r="K36" s="23">
        <v>312.98699999999997</v>
      </c>
      <c r="L36" s="23">
        <v>221.798</v>
      </c>
      <c r="M36" s="23">
        <v>91.188999999999993</v>
      </c>
      <c r="T36" s="13"/>
      <c r="U36" s="13"/>
      <c r="V36" s="13"/>
      <c r="W36" s="13"/>
      <c r="X36" s="13"/>
      <c r="Y36" s="13"/>
      <c r="Z36" s="13"/>
      <c r="AA36" s="13"/>
      <c r="AC36" s="8"/>
      <c r="AD36" s="8"/>
      <c r="AG36"/>
    </row>
    <row r="37" spans="1:33" x14ac:dyDescent="0.3">
      <c r="A37" s="7" t="s">
        <v>17</v>
      </c>
      <c r="B37" s="10">
        <v>196.166</v>
      </c>
      <c r="C37" s="10">
        <v>111.107</v>
      </c>
      <c r="D37" s="10">
        <v>5.6120000000000001</v>
      </c>
      <c r="E37" s="13"/>
      <c r="G37" s="10"/>
      <c r="J37" s="7" t="s">
        <v>18</v>
      </c>
      <c r="K37" s="23">
        <v>306.55599999999998</v>
      </c>
      <c r="L37" s="23">
        <v>218.33699999999999</v>
      </c>
      <c r="M37" s="23">
        <v>88.218999999999994</v>
      </c>
      <c r="T37" s="13"/>
      <c r="U37" s="13"/>
      <c r="V37" s="13"/>
      <c r="W37" s="13"/>
      <c r="X37" s="13"/>
      <c r="Y37" s="13"/>
      <c r="Z37" s="13"/>
      <c r="AA37" s="13"/>
      <c r="AC37" s="26"/>
      <c r="AD37" s="26"/>
      <c r="AG37"/>
    </row>
    <row r="38" spans="1:33" x14ac:dyDescent="0.3">
      <c r="A38" s="7" t="s">
        <v>18</v>
      </c>
      <c r="B38" s="10">
        <v>189.83699999999999</v>
      </c>
      <c r="C38" s="10">
        <v>109.20399999999999</v>
      </c>
      <c r="D38" s="10">
        <v>7.3780000000000001</v>
      </c>
      <c r="E38" s="13"/>
      <c r="G38" s="10"/>
      <c r="J38" s="7" t="s">
        <v>19</v>
      </c>
      <c r="K38" s="23">
        <v>308.149</v>
      </c>
      <c r="L38" s="23">
        <v>219.26900000000001</v>
      </c>
      <c r="M38" s="23">
        <v>88.88</v>
      </c>
      <c r="T38" s="13"/>
      <c r="U38" s="13"/>
      <c r="V38" s="13"/>
      <c r="W38" s="13"/>
      <c r="X38" s="13"/>
      <c r="Y38" s="13"/>
      <c r="Z38" s="13"/>
      <c r="AA38" s="13"/>
      <c r="AC38" s="26"/>
      <c r="AD38" s="26"/>
      <c r="AG38"/>
    </row>
    <row r="39" spans="1:33" x14ac:dyDescent="0.3">
      <c r="A39" s="7" t="s">
        <v>19</v>
      </c>
      <c r="B39" s="10">
        <v>190.18600000000001</v>
      </c>
      <c r="C39" s="10">
        <v>108.699</v>
      </c>
      <c r="D39" s="10">
        <v>9.2240000000000002</v>
      </c>
      <c r="E39" s="13"/>
      <c r="G39" s="10"/>
      <c r="J39" s="7" t="s">
        <v>20</v>
      </c>
      <c r="K39" s="23">
        <v>310</v>
      </c>
      <c r="L39" s="23">
        <v>219</v>
      </c>
      <c r="M39" s="23">
        <v>92</v>
      </c>
      <c r="T39" s="13"/>
      <c r="U39" s="13"/>
      <c r="V39" s="13"/>
      <c r="W39" s="13"/>
      <c r="X39" s="13"/>
      <c r="Y39" s="13"/>
      <c r="Z39" s="13"/>
      <c r="AA39" s="13"/>
      <c r="AC39" s="26"/>
      <c r="AD39" s="26"/>
    </row>
    <row r="40" spans="1:33" x14ac:dyDescent="0.3">
      <c r="A40" s="7" t="s">
        <v>20</v>
      </c>
      <c r="B40" s="7">
        <v>190</v>
      </c>
      <c r="C40" s="7">
        <v>109</v>
      </c>
      <c r="D40" s="7">
        <v>11</v>
      </c>
      <c r="E40" s="13"/>
      <c r="J40" s="7" t="s">
        <v>21</v>
      </c>
      <c r="K40" s="23">
        <v>314</v>
      </c>
      <c r="L40" s="23">
        <v>220</v>
      </c>
      <c r="M40" s="23">
        <v>94</v>
      </c>
      <c r="T40" s="13"/>
      <c r="U40" s="13"/>
      <c r="V40" s="13"/>
      <c r="W40" s="13"/>
      <c r="X40" s="13"/>
      <c r="Y40" s="13"/>
      <c r="Z40" s="13"/>
      <c r="AA40" s="13"/>
      <c r="AC40" s="27"/>
      <c r="AD40" s="27"/>
    </row>
    <row r="41" spans="1:33" x14ac:dyDescent="0.3">
      <c r="A41" s="7" t="s">
        <v>21</v>
      </c>
      <c r="B41" s="7">
        <v>194</v>
      </c>
      <c r="C41" s="63">
        <v>108</v>
      </c>
      <c r="D41" s="7">
        <v>13</v>
      </c>
      <c r="E41" s="13"/>
      <c r="F41" s="13"/>
      <c r="T41" s="27"/>
      <c r="U41" s="27"/>
      <c r="V41" s="27"/>
      <c r="W41" s="27"/>
      <c r="X41" s="27"/>
      <c r="Y41" s="27"/>
      <c r="Z41" s="27"/>
      <c r="AA41" s="11"/>
      <c r="AC41" s="27"/>
      <c r="AD41" s="27"/>
    </row>
    <row r="42" spans="1:33" x14ac:dyDescent="0.3">
      <c r="B42" s="13"/>
      <c r="C42" s="13"/>
      <c r="D42" s="13"/>
      <c r="E42" s="13"/>
      <c r="T42" s="13"/>
      <c r="U42" s="13"/>
      <c r="V42" s="13"/>
      <c r="W42" s="13"/>
      <c r="X42" s="13"/>
      <c r="Y42" s="13"/>
      <c r="Z42" s="13"/>
      <c r="AA42" s="13"/>
      <c r="AC42" s="18"/>
      <c r="AD42" s="18"/>
    </row>
    <row r="43" spans="1:33" x14ac:dyDescent="0.3">
      <c r="B43" s="18"/>
      <c r="C43" s="18"/>
      <c r="D43" s="18"/>
      <c r="E43" s="18"/>
      <c r="T43" s="21"/>
      <c r="U43" s="21"/>
      <c r="V43" s="21"/>
      <c r="W43" s="21"/>
      <c r="X43" s="21"/>
      <c r="Y43" s="21"/>
      <c r="Z43" s="21"/>
      <c r="AA43" s="21"/>
      <c r="AC43" s="18"/>
      <c r="AD43" s="18"/>
    </row>
    <row r="44" spans="1:33" x14ac:dyDescent="0.3">
      <c r="A44" s="6"/>
      <c r="B44" s="6"/>
      <c r="C44" s="15"/>
      <c r="D44" s="15"/>
      <c r="E44" s="15"/>
      <c r="F44" s="15"/>
      <c r="G44" s="15"/>
      <c r="H44" s="15"/>
      <c r="I44" s="15"/>
      <c r="J44" s="16"/>
      <c r="K44" s="16"/>
      <c r="L44" s="10"/>
      <c r="M44" s="15"/>
      <c r="N44" s="15"/>
      <c r="T44" s="13"/>
      <c r="U44" s="13"/>
      <c r="V44" s="13"/>
      <c r="W44" s="13"/>
      <c r="X44" s="13"/>
      <c r="Y44" s="13"/>
      <c r="Z44" s="13"/>
      <c r="AA44" s="13"/>
      <c r="AC44" s="18"/>
      <c r="AD44" s="18"/>
    </row>
    <row r="45" spans="1:33" x14ac:dyDescent="0.3">
      <c r="C45" s="13"/>
      <c r="D45" s="13"/>
      <c r="E45" s="13"/>
      <c r="F45" s="13"/>
      <c r="G45" s="13"/>
      <c r="H45" s="13"/>
      <c r="I45" s="13"/>
      <c r="J45" s="17"/>
      <c r="K45" s="17"/>
      <c r="L45" s="13"/>
      <c r="M45" s="13"/>
      <c r="N45" s="13"/>
      <c r="O45" s="18"/>
      <c r="P45" s="18"/>
      <c r="T45" s="18"/>
      <c r="U45" s="18"/>
      <c r="V45" s="18"/>
      <c r="W45" s="18"/>
      <c r="X45" s="18"/>
      <c r="Y45" s="18"/>
      <c r="Z45" s="18"/>
      <c r="AA45" s="18"/>
      <c r="AC45" s="18"/>
      <c r="AD45" s="18"/>
    </row>
    <row r="46" spans="1:33" x14ac:dyDescent="0.3">
      <c r="C46" s="13"/>
      <c r="D46" s="13"/>
      <c r="E46" s="13"/>
      <c r="F46" s="13"/>
      <c r="G46" s="13"/>
      <c r="H46" s="13"/>
      <c r="I46" s="13"/>
      <c r="J46" s="17"/>
      <c r="K46" s="17"/>
      <c r="L46" s="13"/>
      <c r="M46" s="13"/>
      <c r="N46" s="13"/>
      <c r="O46" s="18"/>
      <c r="P46" s="18"/>
      <c r="AD46" s="18"/>
    </row>
    <row r="47" spans="1:33" x14ac:dyDescent="0.3">
      <c r="C47" s="13"/>
      <c r="D47" s="13"/>
      <c r="E47" s="13"/>
      <c r="F47" s="13"/>
      <c r="G47" s="13"/>
      <c r="H47" s="13"/>
      <c r="I47" s="13"/>
      <c r="J47" s="17"/>
      <c r="K47" s="17"/>
      <c r="L47" s="13"/>
      <c r="M47" s="13"/>
      <c r="N47" s="13"/>
      <c r="O47" s="18"/>
      <c r="P47" s="18"/>
    </row>
    <row r="48" spans="1:33" x14ac:dyDescent="0.3">
      <c r="C48" s="13"/>
      <c r="D48" s="13"/>
      <c r="E48" s="13"/>
      <c r="F48" s="13"/>
      <c r="G48" s="13"/>
      <c r="H48" s="13"/>
      <c r="I48" s="13"/>
      <c r="J48" s="17"/>
      <c r="K48" s="17"/>
      <c r="L48" s="13"/>
      <c r="M48" s="13"/>
      <c r="N48" s="13"/>
      <c r="O48" s="18"/>
      <c r="P48" s="18"/>
      <c r="R48" s="6"/>
      <c r="S48" s="6"/>
      <c r="T48" s="15"/>
      <c r="U48" s="15"/>
      <c r="V48" s="15"/>
      <c r="W48" s="15"/>
      <c r="X48" s="15"/>
      <c r="Y48" s="15"/>
      <c r="Z48" s="15"/>
    </row>
    <row r="49" spans="3:33" x14ac:dyDescent="0.3">
      <c r="C49" s="13"/>
      <c r="D49" s="13"/>
      <c r="E49" s="13"/>
      <c r="F49" s="13"/>
      <c r="G49" s="13"/>
      <c r="H49" s="13"/>
      <c r="I49" s="13"/>
      <c r="J49" s="17"/>
      <c r="K49" s="17"/>
      <c r="L49" s="13"/>
      <c r="M49" s="13"/>
      <c r="N49" s="13"/>
      <c r="O49" s="18"/>
      <c r="P49" s="18"/>
      <c r="T49" s="18"/>
      <c r="U49" s="18"/>
      <c r="V49" s="18"/>
      <c r="W49" s="18"/>
      <c r="X49" s="18"/>
      <c r="Y49" s="18"/>
      <c r="Z49" s="18"/>
    </row>
    <row r="50" spans="3:33" x14ac:dyDescent="0.3">
      <c r="C50" s="13"/>
      <c r="D50" s="13"/>
      <c r="E50" s="13"/>
      <c r="F50" s="13"/>
      <c r="G50" s="13"/>
      <c r="H50" s="13"/>
      <c r="I50" s="13"/>
      <c r="J50" s="17"/>
      <c r="K50" s="17"/>
      <c r="L50" s="13"/>
      <c r="M50" s="13"/>
      <c r="N50" s="13"/>
      <c r="O50" s="18"/>
      <c r="P50" s="18"/>
      <c r="T50" s="18"/>
      <c r="U50" s="18"/>
      <c r="V50" s="18"/>
      <c r="W50" s="18"/>
      <c r="X50" s="18"/>
      <c r="Y50" s="18"/>
      <c r="Z50" s="18"/>
    </row>
    <row r="51" spans="3:33" x14ac:dyDescent="0.3">
      <c r="C51" s="13"/>
      <c r="D51" s="13"/>
      <c r="E51" s="13"/>
      <c r="F51" s="13"/>
      <c r="G51" s="13"/>
      <c r="H51" s="13"/>
      <c r="I51" s="13"/>
      <c r="J51" s="17"/>
      <c r="K51" s="17"/>
      <c r="L51" s="13"/>
      <c r="M51" s="13"/>
      <c r="N51" s="13"/>
      <c r="O51" s="18"/>
      <c r="P51" s="18"/>
      <c r="T51" s="18"/>
      <c r="U51" s="18"/>
      <c r="V51" s="18"/>
      <c r="W51" s="18"/>
      <c r="X51" s="18"/>
      <c r="Y51" s="18"/>
      <c r="Z51" s="18"/>
    </row>
    <row r="52" spans="3:33" x14ac:dyDescent="0.3">
      <c r="C52" s="13"/>
      <c r="D52" s="13"/>
      <c r="E52" s="13"/>
      <c r="F52" s="13"/>
      <c r="G52" s="13"/>
      <c r="H52" s="13"/>
      <c r="I52" s="13"/>
      <c r="J52" s="17"/>
      <c r="K52" s="17"/>
      <c r="L52" s="13"/>
      <c r="M52" s="13"/>
      <c r="N52" s="13"/>
      <c r="O52" s="18"/>
      <c r="P52" s="18"/>
      <c r="T52" s="18"/>
      <c r="U52" s="18"/>
      <c r="V52" s="18"/>
      <c r="W52" s="18"/>
      <c r="X52" s="18"/>
      <c r="Y52" s="18"/>
      <c r="Z52" s="18"/>
    </row>
    <row r="53" spans="3:33" x14ac:dyDescent="0.3">
      <c r="C53" s="13"/>
      <c r="D53" s="13"/>
      <c r="E53" s="13"/>
      <c r="F53" s="13"/>
      <c r="G53" s="13"/>
      <c r="H53" s="13"/>
      <c r="I53" s="13"/>
      <c r="J53" s="17"/>
      <c r="K53" s="17"/>
      <c r="L53" s="13"/>
      <c r="M53" s="13"/>
      <c r="N53" s="13"/>
      <c r="O53" s="18"/>
      <c r="P53" s="18"/>
      <c r="T53" s="18"/>
      <c r="U53" s="18"/>
      <c r="V53" s="18"/>
      <c r="W53" s="18"/>
      <c r="X53" s="18"/>
      <c r="Y53" s="18"/>
      <c r="Z53" s="18"/>
    </row>
    <row r="54" spans="3:33" x14ac:dyDescent="0.3">
      <c r="C54" s="13"/>
      <c r="D54" s="13"/>
      <c r="E54" s="13"/>
      <c r="F54" s="13"/>
      <c r="G54" s="13"/>
      <c r="H54" s="13"/>
      <c r="I54" s="13"/>
      <c r="J54" s="17"/>
      <c r="K54" s="17"/>
      <c r="L54" s="13"/>
      <c r="M54" s="13"/>
      <c r="N54" s="13"/>
      <c r="O54" s="18"/>
      <c r="P54" s="18"/>
      <c r="T54" s="18"/>
      <c r="U54" s="18"/>
      <c r="V54" s="18"/>
      <c r="W54" s="18"/>
      <c r="X54" s="18"/>
      <c r="Y54" s="18"/>
      <c r="Z54" s="18"/>
    </row>
    <row r="55" spans="3:33" x14ac:dyDescent="0.3">
      <c r="C55" s="13"/>
      <c r="D55" s="13"/>
      <c r="E55" s="13"/>
      <c r="F55" s="13"/>
      <c r="G55" s="13"/>
      <c r="H55" s="13"/>
      <c r="I55" s="13"/>
      <c r="J55" s="17"/>
      <c r="K55" s="17"/>
      <c r="L55" s="13"/>
      <c r="M55" s="13"/>
      <c r="N55" s="13"/>
      <c r="O55" s="18"/>
      <c r="P55" s="18"/>
      <c r="T55" s="18"/>
      <c r="U55" s="18"/>
      <c r="V55" s="18"/>
      <c r="W55" s="18"/>
      <c r="X55" s="18"/>
      <c r="Y55" s="18"/>
      <c r="Z55" s="18"/>
      <c r="AA55" s="10"/>
      <c r="AB55" s="15"/>
    </row>
    <row r="56" spans="3:33" x14ac:dyDescent="0.3">
      <c r="C56" s="13"/>
      <c r="D56" s="13"/>
      <c r="E56" s="13"/>
      <c r="F56" s="13"/>
      <c r="G56" s="13"/>
      <c r="H56" s="13"/>
      <c r="I56" s="13"/>
      <c r="J56" s="17"/>
      <c r="K56" s="17"/>
      <c r="L56" s="13"/>
      <c r="M56" s="13"/>
      <c r="N56" s="13"/>
      <c r="O56" s="18"/>
      <c r="P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3:33" x14ac:dyDescent="0.3">
      <c r="C57" s="13"/>
      <c r="D57" s="13"/>
      <c r="E57" s="13"/>
      <c r="F57" s="13"/>
      <c r="G57" s="13"/>
      <c r="H57" s="13"/>
      <c r="I57" s="13"/>
      <c r="J57" s="17"/>
      <c r="K57" s="17"/>
      <c r="L57" s="12"/>
      <c r="M57" s="13"/>
      <c r="N57" s="13"/>
      <c r="O57" s="18"/>
      <c r="P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3:33" x14ac:dyDescent="0.3">
      <c r="J58" s="17"/>
      <c r="K58" s="17"/>
      <c r="L58" s="12"/>
      <c r="M58" s="13"/>
      <c r="N58" s="13"/>
      <c r="O58" s="18"/>
      <c r="P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3:33" x14ac:dyDescent="0.3">
      <c r="C59" s="13"/>
      <c r="D59" s="13"/>
      <c r="E59" s="13"/>
      <c r="F59" s="13"/>
      <c r="G59" s="13"/>
      <c r="H59" s="13"/>
      <c r="I59" s="13"/>
      <c r="J59" s="17"/>
      <c r="K59" s="17"/>
      <c r="L59" s="13"/>
      <c r="M59" s="13"/>
      <c r="N59" s="13"/>
      <c r="O59" s="27"/>
      <c r="P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3:33" x14ac:dyDescent="0.3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7"/>
      <c r="P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3:33" x14ac:dyDescent="0.3">
      <c r="T61" s="27"/>
      <c r="U61" s="27"/>
      <c r="V61" s="27"/>
      <c r="W61" s="27"/>
      <c r="X61" s="27"/>
      <c r="Y61" s="27"/>
      <c r="Z61" s="27"/>
      <c r="AA61" s="27"/>
      <c r="AB61" s="27"/>
      <c r="AG61" s="18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A3" zoomScale="110" zoomScaleNormal="110" workbookViewId="0">
      <selection activeCell="A25" sqref="A25:H34"/>
    </sheetView>
  </sheetViews>
  <sheetFormatPr defaultRowHeight="15" x14ac:dyDescent="0.25"/>
  <cols>
    <col min="1" max="1" width="13.28515625" bestFit="1" customWidth="1"/>
    <col min="2" max="2" width="20.140625" bestFit="1" customWidth="1"/>
    <col min="3" max="4" width="9.28515625" bestFit="1" customWidth="1"/>
    <col min="5" max="7" width="17.28515625" bestFit="1" customWidth="1"/>
    <col min="8" max="8" width="20.140625" bestFit="1" customWidth="1"/>
    <col min="9" max="9" width="13.140625" bestFit="1" customWidth="1"/>
    <col min="10" max="11" width="17.28515625" bestFit="1" customWidth="1"/>
    <col min="12" max="13" width="7" bestFit="1" customWidth="1"/>
    <col min="14" max="14" width="14.85546875" customWidth="1"/>
    <col min="15" max="15" width="17.28515625" bestFit="1" customWidth="1"/>
    <col min="16" max="16" width="10.42578125" bestFit="1" customWidth="1"/>
    <col min="17" max="17" width="12.28515625" bestFit="1" customWidth="1"/>
    <col min="18" max="18" width="12" bestFit="1" customWidth="1"/>
    <col min="19" max="19" width="15.7109375" bestFit="1" customWidth="1"/>
    <col min="20" max="20" width="9.42578125" bestFit="1" customWidth="1"/>
    <col min="21" max="21" width="13.28515625" bestFit="1" customWidth="1"/>
    <col min="22" max="22" width="8.5703125" bestFit="1" customWidth="1"/>
    <col min="23" max="23" width="12.28515625" bestFit="1" customWidth="1"/>
    <col min="24" max="24" width="11.140625" bestFit="1" customWidth="1"/>
    <col min="25" max="25" width="14.85546875" bestFit="1" customWidth="1"/>
    <col min="26" max="26" width="8.140625" bestFit="1" customWidth="1"/>
    <col min="27" max="27" width="11.7109375" bestFit="1" customWidth="1"/>
    <col min="28" max="28" width="10.85546875" bestFit="1" customWidth="1"/>
    <col min="29" max="29" width="14.7109375" bestFit="1" customWidth="1"/>
    <col min="30" max="30" width="7.7109375" bestFit="1" customWidth="1"/>
    <col min="31" max="31" width="11.28515625" bestFit="1" customWidth="1"/>
    <col min="32" max="32" width="9.85546875" bestFit="1" customWidth="1"/>
    <col min="33" max="33" width="13.7109375" bestFit="1" customWidth="1"/>
    <col min="34" max="34" width="27.28515625" bestFit="1" customWidth="1"/>
    <col min="35" max="35" width="31.140625" bestFit="1" customWidth="1"/>
    <col min="36" max="36" width="9.28515625" bestFit="1" customWidth="1"/>
    <col min="37" max="37" width="12.85546875" bestFit="1" customWidth="1"/>
    <col min="38" max="38" width="27" bestFit="1" customWidth="1"/>
    <col min="39" max="39" width="30.85546875" bestFit="1" customWidth="1"/>
    <col min="40" max="40" width="9.140625" bestFit="1" customWidth="1"/>
    <col min="41" max="41" width="12.7109375" bestFit="1" customWidth="1"/>
    <col min="42" max="42" width="17.28515625" bestFit="1" customWidth="1"/>
    <col min="43" max="43" width="21.140625" bestFit="1" customWidth="1"/>
    <col min="44" max="44" width="18.5703125" bestFit="1" customWidth="1"/>
    <col min="45" max="45" width="13.85546875" bestFit="1" customWidth="1"/>
    <col min="46" max="46" width="38.28515625" bestFit="1" customWidth="1"/>
    <col min="47" max="47" width="30.7109375" bestFit="1" customWidth="1"/>
    <col min="48" max="48" width="29.85546875" bestFit="1" customWidth="1"/>
    <col min="49" max="49" width="44.140625" bestFit="1" customWidth="1"/>
    <col min="50" max="50" width="26.5703125" bestFit="1" customWidth="1"/>
    <col min="51" max="51" width="26.42578125" bestFit="1" customWidth="1"/>
    <col min="52" max="52" width="46.85546875" bestFit="1" customWidth="1"/>
    <col min="53" max="53" width="24" bestFit="1" customWidth="1"/>
    <col min="54" max="54" width="31.28515625" bestFit="1" customWidth="1"/>
    <col min="55" max="55" width="27.140625" bestFit="1" customWidth="1"/>
    <col min="56" max="56" width="35.7109375" bestFit="1" customWidth="1"/>
    <col min="57" max="57" width="25.140625" bestFit="1" customWidth="1"/>
    <col min="58" max="58" width="34" bestFit="1" customWidth="1"/>
    <col min="59" max="59" width="34.28515625" bestFit="1" customWidth="1"/>
    <col min="60" max="60" width="34" bestFit="1" customWidth="1"/>
    <col min="61" max="61" width="24.7109375" bestFit="1" customWidth="1"/>
    <col min="62" max="62" width="43.42578125" bestFit="1" customWidth="1"/>
    <col min="63" max="63" width="33.7109375" bestFit="1" customWidth="1"/>
    <col min="64" max="64" width="36.28515625" bestFit="1" customWidth="1"/>
    <col min="65" max="65" width="36.42578125" bestFit="1" customWidth="1"/>
    <col min="66" max="66" width="30.140625" bestFit="1" customWidth="1"/>
    <col min="67" max="67" width="33.7109375" bestFit="1" customWidth="1"/>
    <col min="68" max="68" width="41.42578125" bestFit="1" customWidth="1"/>
    <col min="69" max="69" width="36.28515625" bestFit="1" customWidth="1"/>
    <col min="70" max="70" width="33.28515625" bestFit="1" customWidth="1"/>
    <col min="71" max="71" width="75.7109375" bestFit="1" customWidth="1"/>
    <col min="72" max="72" width="41.42578125" bestFit="1" customWidth="1"/>
    <col min="73" max="73" width="84.42578125" bestFit="1" customWidth="1"/>
    <col min="74" max="74" width="43.28515625" bestFit="1" customWidth="1"/>
    <col min="75" max="75" width="32.7109375" bestFit="1" customWidth="1"/>
    <col min="76" max="76" width="35.28515625" bestFit="1" customWidth="1"/>
    <col min="77" max="77" width="33" bestFit="1" customWidth="1"/>
    <col min="78" max="78" width="31.85546875" bestFit="1" customWidth="1"/>
    <col min="79" max="79" width="41.42578125" bestFit="1" customWidth="1"/>
    <col min="80" max="80" width="35.28515625" bestFit="1" customWidth="1"/>
    <col min="81" max="81" width="22.7109375" bestFit="1" customWidth="1"/>
    <col min="82" max="82" width="26.28515625" bestFit="1" customWidth="1"/>
    <col min="83" max="83" width="41.28515625" bestFit="1" customWidth="1"/>
    <col min="84" max="84" width="28.28515625" bestFit="1" customWidth="1"/>
    <col min="85" max="85" width="48.42578125" bestFit="1" customWidth="1"/>
    <col min="86" max="86" width="44.7109375" bestFit="1" customWidth="1"/>
    <col min="87" max="87" width="41.85546875" bestFit="1" customWidth="1"/>
    <col min="88" max="88" width="36.5703125" bestFit="1" customWidth="1"/>
    <col min="89" max="89" width="36.28515625" bestFit="1" customWidth="1"/>
    <col min="90" max="90" width="50.140625" bestFit="1" customWidth="1"/>
    <col min="91" max="91" width="52.85546875" bestFit="1" customWidth="1"/>
    <col min="92" max="92" width="49.5703125" bestFit="1" customWidth="1"/>
    <col min="93" max="93" width="43.42578125" bestFit="1" customWidth="1"/>
    <col min="94" max="94" width="11.140625" bestFit="1" customWidth="1"/>
    <col min="95" max="95" width="37.85546875" bestFit="1" customWidth="1"/>
    <col min="96" max="96" width="97.42578125" bestFit="1" customWidth="1"/>
    <col min="97" max="98" width="26" bestFit="1" customWidth="1"/>
    <col min="99" max="99" width="31.42578125" bestFit="1" customWidth="1"/>
    <col min="100" max="100" width="43" bestFit="1" customWidth="1"/>
    <col min="101" max="101" width="36.5703125" bestFit="1" customWidth="1"/>
    <col min="102" max="102" width="34.85546875" bestFit="1" customWidth="1"/>
    <col min="103" max="103" width="43.5703125" bestFit="1" customWidth="1"/>
    <col min="104" max="105" width="34.42578125" bestFit="1" customWidth="1"/>
    <col min="106" max="106" width="40.85546875" bestFit="1" customWidth="1"/>
    <col min="107" max="107" width="31.7109375" bestFit="1" customWidth="1"/>
    <col min="108" max="108" width="45.28515625" bestFit="1" customWidth="1"/>
    <col min="109" max="109" width="18.7109375" bestFit="1" customWidth="1"/>
    <col min="110" max="110" width="40.42578125" bestFit="1" customWidth="1"/>
    <col min="111" max="111" width="36.140625" bestFit="1" customWidth="1"/>
    <col min="112" max="112" width="17" bestFit="1" customWidth="1"/>
    <col min="113" max="113" width="28.5703125" bestFit="1" customWidth="1"/>
    <col min="114" max="114" width="39" bestFit="1" customWidth="1"/>
    <col min="115" max="115" width="19.140625" bestFit="1" customWidth="1"/>
    <col min="116" max="116" width="39.7109375" bestFit="1" customWidth="1"/>
    <col min="117" max="117" width="28.7109375" bestFit="1" customWidth="1"/>
    <col min="118" max="118" width="11" bestFit="1" customWidth="1"/>
    <col min="119" max="119" width="11.42578125" bestFit="1" customWidth="1"/>
    <col min="120" max="120" width="17.85546875" bestFit="1" customWidth="1"/>
    <col min="121" max="122" width="26.42578125" bestFit="1" customWidth="1"/>
    <col min="123" max="123" width="26.28515625" bestFit="1" customWidth="1"/>
    <col min="124" max="124" width="35.28515625" bestFit="1" customWidth="1"/>
    <col min="125" max="125" width="31.42578125" bestFit="1" customWidth="1"/>
    <col min="126" max="126" width="43.7109375" bestFit="1" customWidth="1"/>
    <col min="127" max="127" width="46.28515625" bestFit="1" customWidth="1"/>
    <col min="128" max="128" width="31.140625" bestFit="1" customWidth="1"/>
    <col min="129" max="129" width="45.28515625" bestFit="1" customWidth="1"/>
    <col min="130" max="130" width="23.85546875" bestFit="1" customWidth="1"/>
    <col min="131" max="131" width="25.7109375" bestFit="1" customWidth="1"/>
    <col min="132" max="132" width="46.28515625" bestFit="1" customWidth="1"/>
    <col min="133" max="133" width="26.140625" bestFit="1" customWidth="1"/>
    <col min="134" max="134" width="23.85546875" bestFit="1" customWidth="1"/>
    <col min="135" max="135" width="55.85546875" bestFit="1" customWidth="1"/>
    <col min="136" max="136" width="32.28515625" bestFit="1" customWidth="1"/>
    <col min="137" max="138" width="48.42578125" bestFit="1" customWidth="1"/>
    <col min="139" max="139" width="54.85546875" bestFit="1" customWidth="1"/>
    <col min="140" max="140" width="35.42578125" bestFit="1" customWidth="1"/>
    <col min="141" max="141" width="29" bestFit="1" customWidth="1"/>
    <col min="142" max="142" width="40.28515625" bestFit="1" customWidth="1"/>
    <col min="143" max="143" width="23.28515625" bestFit="1" customWidth="1"/>
    <col min="144" max="144" width="28.42578125" bestFit="1" customWidth="1"/>
    <col min="145" max="145" width="61.7109375" bestFit="1" customWidth="1"/>
    <col min="146" max="146" width="11.28515625" bestFit="1" customWidth="1"/>
    <col min="147" max="147" width="55.28515625" bestFit="1" customWidth="1"/>
    <col min="148" max="148" width="23" bestFit="1" customWidth="1"/>
    <col min="149" max="149" width="11.140625" bestFit="1" customWidth="1"/>
    <col min="150" max="150" width="36.7109375" bestFit="1" customWidth="1"/>
    <col min="151" max="151" width="20.7109375" bestFit="1" customWidth="1"/>
    <col min="152" max="152" width="22.85546875" bestFit="1" customWidth="1"/>
    <col min="153" max="153" width="30.28515625" bestFit="1" customWidth="1"/>
    <col min="154" max="154" width="37.28515625" bestFit="1" customWidth="1"/>
    <col min="155" max="155" width="45.7109375" bestFit="1" customWidth="1"/>
    <col min="156" max="156" width="51.28515625" bestFit="1" customWidth="1"/>
    <col min="157" max="157" width="31.5703125" bestFit="1" customWidth="1"/>
    <col min="158" max="158" width="20.28515625" bestFit="1" customWidth="1"/>
    <col min="159" max="159" width="34.7109375" bestFit="1" customWidth="1"/>
    <col min="160" max="160" width="45.5703125" bestFit="1" customWidth="1"/>
    <col min="161" max="161" width="31.7109375" bestFit="1" customWidth="1"/>
    <col min="162" max="163" width="29" bestFit="1" customWidth="1"/>
    <col min="164" max="164" width="37.5703125" bestFit="1" customWidth="1"/>
    <col min="165" max="165" width="20.5703125" bestFit="1" customWidth="1"/>
    <col min="166" max="167" width="23.42578125" bestFit="1" customWidth="1"/>
    <col min="168" max="168" width="21.5703125" bestFit="1" customWidth="1"/>
    <col min="169" max="170" width="26.28515625" bestFit="1" customWidth="1"/>
    <col min="171" max="171" width="34.7109375" bestFit="1" customWidth="1"/>
    <col min="172" max="172" width="23.28515625" bestFit="1" customWidth="1"/>
    <col min="173" max="173" width="25.7109375" bestFit="1" customWidth="1"/>
    <col min="174" max="174" width="29.85546875" bestFit="1" customWidth="1"/>
    <col min="175" max="175" width="26.7109375" bestFit="1" customWidth="1"/>
    <col min="176" max="176" width="30.42578125" bestFit="1" customWidth="1"/>
    <col min="177" max="177" width="26.85546875" bestFit="1" customWidth="1"/>
    <col min="178" max="178" width="26.7109375" bestFit="1" customWidth="1"/>
    <col min="179" max="179" width="23.7109375" bestFit="1" customWidth="1"/>
    <col min="180" max="180" width="22.7109375" bestFit="1" customWidth="1"/>
    <col min="181" max="181" width="27.140625" bestFit="1" customWidth="1"/>
    <col min="182" max="182" width="29.140625" bestFit="1" customWidth="1"/>
    <col min="183" max="183" width="32.28515625" bestFit="1" customWidth="1"/>
    <col min="184" max="184" width="41.5703125" bestFit="1" customWidth="1"/>
    <col min="185" max="185" width="30.5703125" bestFit="1" customWidth="1"/>
    <col min="186" max="186" width="25.85546875" bestFit="1" customWidth="1"/>
    <col min="187" max="187" width="33.7109375" bestFit="1" customWidth="1"/>
    <col min="188" max="188" width="45.28515625" bestFit="1" customWidth="1"/>
    <col min="189" max="189" width="51.28515625" bestFit="1" customWidth="1"/>
    <col min="190" max="191" width="27.28515625" bestFit="1" customWidth="1"/>
    <col min="192" max="192" width="32.5703125" bestFit="1" customWidth="1"/>
    <col min="193" max="193" width="35.140625" bestFit="1" customWidth="1"/>
    <col min="194" max="194" width="39.140625" bestFit="1" customWidth="1"/>
    <col min="195" max="195" width="36.7109375" bestFit="1" customWidth="1"/>
    <col min="196" max="196" width="20.85546875" bestFit="1" customWidth="1"/>
    <col min="197" max="197" width="26.5703125" bestFit="1" customWidth="1"/>
    <col min="198" max="198" width="45.28515625" bestFit="1" customWidth="1"/>
    <col min="199" max="199" width="48.7109375" bestFit="1" customWidth="1"/>
    <col min="200" max="200" width="4.5703125" bestFit="1" customWidth="1"/>
    <col min="201" max="201" width="26.85546875" bestFit="1" customWidth="1"/>
    <col min="202" max="202" width="26.5703125" bestFit="1" customWidth="1"/>
    <col min="203" max="203" width="19.85546875" bestFit="1" customWidth="1"/>
    <col min="204" max="204" width="54.5703125" bestFit="1" customWidth="1"/>
    <col min="205" max="205" width="9.28515625" bestFit="1" customWidth="1"/>
    <col min="206" max="206" width="25.140625" bestFit="1" customWidth="1"/>
    <col min="207" max="207" width="16.28515625" bestFit="1" customWidth="1"/>
    <col min="208" max="208" width="16.7109375" bestFit="1" customWidth="1"/>
    <col min="209" max="209" width="21.7109375" bestFit="1" customWidth="1"/>
    <col min="210" max="210" width="21.85546875" bestFit="1" customWidth="1"/>
    <col min="211" max="211" width="28.140625" bestFit="1" customWidth="1"/>
    <col min="212" max="212" width="18.28515625" bestFit="1" customWidth="1"/>
    <col min="213" max="213" width="32.28515625" bestFit="1" customWidth="1"/>
    <col min="214" max="214" width="43.7109375" bestFit="1" customWidth="1"/>
    <col min="215" max="215" width="38.28515625" bestFit="1" customWidth="1"/>
    <col min="216" max="216" width="37.28515625" bestFit="1" customWidth="1"/>
    <col min="217" max="217" width="30.140625" bestFit="1" customWidth="1"/>
    <col min="218" max="218" width="28.7109375" bestFit="1" customWidth="1"/>
    <col min="219" max="219" width="46.28515625" bestFit="1" customWidth="1"/>
    <col min="220" max="220" width="42.85546875" bestFit="1" customWidth="1"/>
    <col min="221" max="221" width="25.7109375" bestFit="1" customWidth="1"/>
    <col min="222" max="222" width="29.7109375" bestFit="1" customWidth="1"/>
    <col min="223" max="223" width="51.5703125" bestFit="1" customWidth="1"/>
    <col min="224" max="224" width="60.85546875" bestFit="1" customWidth="1"/>
    <col min="225" max="225" width="68.85546875" bestFit="1" customWidth="1"/>
    <col min="226" max="226" width="21.42578125" bestFit="1" customWidth="1"/>
    <col min="227" max="227" width="32.28515625" bestFit="1" customWidth="1"/>
    <col min="228" max="228" width="10.7109375" bestFit="1" customWidth="1"/>
    <col min="229" max="229" width="21.7109375" bestFit="1" customWidth="1"/>
    <col min="230" max="230" width="25.7109375" bestFit="1" customWidth="1"/>
    <col min="231" max="231" width="27.85546875" bestFit="1" customWidth="1"/>
    <col min="232" max="232" width="33.140625" bestFit="1" customWidth="1"/>
    <col min="233" max="233" width="59" bestFit="1" customWidth="1"/>
    <col min="234" max="234" width="23.7109375" bestFit="1" customWidth="1"/>
    <col min="235" max="236" width="34.7109375" bestFit="1" customWidth="1"/>
    <col min="237" max="238" width="19.28515625" bestFit="1" customWidth="1"/>
    <col min="239" max="239" width="52.28515625" bestFit="1" customWidth="1"/>
    <col min="240" max="240" width="28.28515625" bestFit="1" customWidth="1"/>
    <col min="241" max="241" width="44.5703125" bestFit="1" customWidth="1"/>
    <col min="242" max="242" width="33.7109375" bestFit="1" customWidth="1"/>
    <col min="243" max="243" width="34.140625" bestFit="1" customWidth="1"/>
    <col min="244" max="244" width="33.7109375" bestFit="1" customWidth="1"/>
    <col min="245" max="245" width="58.85546875" bestFit="1" customWidth="1"/>
    <col min="246" max="246" width="21.7109375" bestFit="1" customWidth="1"/>
    <col min="247" max="247" width="48.28515625" bestFit="1" customWidth="1"/>
    <col min="248" max="248" width="50.7109375" bestFit="1" customWidth="1"/>
    <col min="249" max="249" width="109" bestFit="1" customWidth="1"/>
    <col min="250" max="250" width="21.7109375" bestFit="1" customWidth="1"/>
    <col min="251" max="251" width="47" bestFit="1" customWidth="1"/>
    <col min="252" max="253" width="29.28515625" bestFit="1" customWidth="1"/>
    <col min="254" max="254" width="14.42578125" bestFit="1" customWidth="1"/>
    <col min="255" max="255" width="35.7109375" bestFit="1" customWidth="1"/>
    <col min="256" max="256" width="35.28515625" bestFit="1" customWidth="1"/>
    <col min="257" max="257" width="25.42578125" bestFit="1" customWidth="1"/>
    <col min="258" max="258" width="24.7109375" bestFit="1" customWidth="1"/>
    <col min="259" max="259" width="39.42578125" bestFit="1" customWidth="1"/>
    <col min="260" max="260" width="22.140625" bestFit="1" customWidth="1"/>
    <col min="261" max="261" width="30.7109375" bestFit="1" customWidth="1"/>
    <col min="262" max="263" width="18.7109375" bestFit="1" customWidth="1"/>
    <col min="264" max="264" width="31.5703125" bestFit="1" customWidth="1"/>
    <col min="265" max="265" width="15.5703125" bestFit="1" customWidth="1"/>
    <col min="266" max="266" width="30.7109375" bestFit="1" customWidth="1"/>
    <col min="267" max="267" width="63.28515625" bestFit="1" customWidth="1"/>
    <col min="268" max="268" width="52.7109375" bestFit="1" customWidth="1"/>
    <col min="269" max="269" width="21.5703125" bestFit="1" customWidth="1"/>
    <col min="270" max="270" width="27.28515625" bestFit="1" customWidth="1"/>
    <col min="271" max="271" width="33.7109375" bestFit="1" customWidth="1"/>
    <col min="272" max="272" width="12.140625" bestFit="1" customWidth="1"/>
    <col min="273" max="273" width="64.5703125" bestFit="1" customWidth="1"/>
    <col min="274" max="274" width="56" bestFit="1" customWidth="1"/>
    <col min="275" max="275" width="38.28515625" bestFit="1" customWidth="1"/>
    <col min="276" max="276" width="29.140625" bestFit="1" customWidth="1"/>
    <col min="277" max="277" width="46.28515625" bestFit="1" customWidth="1"/>
    <col min="278" max="278" width="23.28515625" bestFit="1" customWidth="1"/>
    <col min="279" max="279" width="21" bestFit="1" customWidth="1"/>
    <col min="280" max="280" width="45.28515625" bestFit="1" customWidth="1"/>
    <col min="281" max="281" width="41.85546875" bestFit="1" customWidth="1"/>
    <col min="282" max="282" width="20.28515625" bestFit="1" customWidth="1"/>
    <col min="283" max="283" width="19.42578125" bestFit="1" customWidth="1"/>
    <col min="284" max="284" width="11.85546875" bestFit="1" customWidth="1"/>
    <col min="285" max="285" width="30.42578125" bestFit="1" customWidth="1"/>
    <col min="286" max="286" width="36.28515625" bestFit="1" customWidth="1"/>
    <col min="287" max="288" width="34.28515625" bestFit="1" customWidth="1"/>
    <col min="289" max="289" width="34.140625" bestFit="1" customWidth="1"/>
    <col min="290" max="291" width="31.28515625" bestFit="1" customWidth="1"/>
    <col min="292" max="293" width="26.28515625" bestFit="1" customWidth="1"/>
    <col min="294" max="294" width="30.5703125" bestFit="1" customWidth="1"/>
    <col min="295" max="295" width="36.5703125" bestFit="1" customWidth="1"/>
    <col min="296" max="297" width="23.28515625" bestFit="1" customWidth="1"/>
    <col min="298" max="299" width="31.42578125" bestFit="1" customWidth="1"/>
    <col min="300" max="300" width="47" bestFit="1" customWidth="1"/>
    <col min="301" max="301" width="18" bestFit="1" customWidth="1"/>
    <col min="302" max="302" width="13.7109375" bestFit="1" customWidth="1"/>
    <col min="303" max="303" width="60.140625" bestFit="1" customWidth="1"/>
    <col min="304" max="304" width="13.42578125" bestFit="1" customWidth="1"/>
    <col min="305" max="305" width="35.140625" bestFit="1" customWidth="1"/>
    <col min="306" max="306" width="13.28515625" bestFit="1" customWidth="1"/>
    <col min="307" max="307" width="38.7109375" bestFit="1" customWidth="1"/>
    <col min="308" max="308" width="12.42578125" bestFit="1" customWidth="1"/>
    <col min="309" max="309" width="22.140625" bestFit="1" customWidth="1"/>
    <col min="310" max="310" width="7.7109375" bestFit="1" customWidth="1"/>
    <col min="311" max="311" width="8.140625" bestFit="1" customWidth="1"/>
    <col min="312" max="312" width="18" bestFit="1" customWidth="1"/>
    <col min="313" max="313" width="41.42578125" bestFit="1" customWidth="1"/>
    <col min="314" max="314" width="16.140625" bestFit="1" customWidth="1"/>
    <col min="315" max="315" width="30.7109375" bestFit="1" customWidth="1"/>
    <col min="316" max="316" width="35.7109375" bestFit="1" customWidth="1"/>
    <col min="317" max="317" width="48.7109375" bestFit="1" customWidth="1"/>
    <col min="318" max="318" width="40.28515625" bestFit="1" customWidth="1"/>
    <col min="319" max="319" width="29.5703125" bestFit="1" customWidth="1"/>
    <col min="320" max="320" width="15.42578125" bestFit="1" customWidth="1"/>
    <col min="321" max="321" width="27.140625" bestFit="1" customWidth="1"/>
    <col min="322" max="322" width="46.140625" bestFit="1" customWidth="1"/>
    <col min="323" max="323" width="27.28515625" bestFit="1" customWidth="1"/>
    <col min="324" max="324" width="25.140625" bestFit="1" customWidth="1"/>
    <col min="325" max="325" width="21.5703125" bestFit="1" customWidth="1"/>
    <col min="326" max="326" width="18" bestFit="1" customWidth="1"/>
    <col min="327" max="327" width="56.28515625" bestFit="1" customWidth="1"/>
    <col min="328" max="328" width="33.28515625" bestFit="1" customWidth="1"/>
    <col min="329" max="329" width="20" bestFit="1" customWidth="1"/>
    <col min="330" max="330" width="39.42578125" bestFit="1" customWidth="1"/>
    <col min="331" max="331" width="44.7109375" bestFit="1" customWidth="1"/>
    <col min="332" max="332" width="30.5703125" bestFit="1" customWidth="1"/>
    <col min="333" max="333" width="20" bestFit="1" customWidth="1"/>
    <col min="334" max="334" width="26.28515625" bestFit="1" customWidth="1"/>
    <col min="335" max="335" width="33.28515625" bestFit="1" customWidth="1"/>
    <col min="336" max="336" width="79.7109375" bestFit="1" customWidth="1"/>
    <col min="337" max="337" width="44.5703125" bestFit="1" customWidth="1"/>
    <col min="338" max="338" width="24.42578125" bestFit="1" customWidth="1"/>
    <col min="339" max="339" width="25.85546875" bestFit="1" customWidth="1"/>
    <col min="340" max="340" width="26.7109375" bestFit="1" customWidth="1"/>
    <col min="341" max="341" width="20.7109375" bestFit="1" customWidth="1"/>
    <col min="342" max="342" width="31" bestFit="1" customWidth="1"/>
    <col min="343" max="343" width="50.7109375" bestFit="1" customWidth="1"/>
    <col min="344" max="344" width="14.140625" bestFit="1" customWidth="1"/>
    <col min="345" max="345" width="28.7109375" bestFit="1" customWidth="1"/>
    <col min="346" max="346" width="17.7109375" bestFit="1" customWidth="1"/>
    <col min="347" max="347" width="28.42578125" bestFit="1" customWidth="1"/>
    <col min="348" max="348" width="27.7109375" bestFit="1" customWidth="1"/>
    <col min="349" max="349" width="26.7109375" bestFit="1" customWidth="1"/>
    <col min="350" max="350" width="29.7109375" bestFit="1" customWidth="1"/>
    <col min="351" max="351" width="27.28515625" bestFit="1" customWidth="1"/>
    <col min="352" max="352" width="38.140625" bestFit="1" customWidth="1"/>
    <col min="353" max="353" width="39.42578125" bestFit="1" customWidth="1"/>
    <col min="354" max="354" width="41.7109375" bestFit="1" customWidth="1"/>
    <col min="355" max="355" width="52.7109375" bestFit="1" customWidth="1"/>
    <col min="356" max="356" width="24.28515625" bestFit="1" customWidth="1"/>
    <col min="357" max="357" width="34.7109375" bestFit="1" customWidth="1"/>
    <col min="358" max="358" width="15.5703125" bestFit="1" customWidth="1"/>
    <col min="359" max="359" width="35.28515625" bestFit="1" customWidth="1"/>
    <col min="360" max="360" width="44" bestFit="1" customWidth="1"/>
    <col min="361" max="361" width="29.5703125" bestFit="1" customWidth="1"/>
    <col min="362" max="362" width="34.140625" bestFit="1" customWidth="1"/>
    <col min="363" max="363" width="30.7109375" bestFit="1" customWidth="1"/>
    <col min="364" max="364" width="16.7109375" bestFit="1" customWidth="1"/>
    <col min="365" max="365" width="50.7109375" bestFit="1" customWidth="1"/>
    <col min="366" max="366" width="29.7109375" bestFit="1" customWidth="1"/>
    <col min="367" max="367" width="39.5703125" bestFit="1" customWidth="1"/>
    <col min="368" max="368" width="20.7109375" bestFit="1" customWidth="1"/>
    <col min="369" max="369" width="41" bestFit="1" customWidth="1"/>
    <col min="370" max="370" width="15.85546875" bestFit="1" customWidth="1"/>
    <col min="371" max="371" width="18" bestFit="1" customWidth="1"/>
    <col min="372" max="372" width="36.7109375" bestFit="1" customWidth="1"/>
    <col min="373" max="373" width="19.7109375" bestFit="1" customWidth="1"/>
    <col min="374" max="374" width="17.42578125" bestFit="1" customWidth="1"/>
    <col min="375" max="375" width="34.85546875" bestFit="1" customWidth="1"/>
    <col min="376" max="376" width="27.42578125" bestFit="1" customWidth="1"/>
    <col min="377" max="377" width="9.7109375" bestFit="1" customWidth="1"/>
    <col min="378" max="378" width="51.85546875" bestFit="1" customWidth="1"/>
    <col min="379" max="379" width="51.7109375" bestFit="1" customWidth="1"/>
    <col min="380" max="381" width="31.42578125" bestFit="1" customWidth="1"/>
    <col min="382" max="382" width="11" bestFit="1" customWidth="1"/>
    <col min="383" max="383" width="11.42578125" bestFit="1" customWidth="1"/>
    <col min="384" max="384" width="32.5703125" bestFit="1" customWidth="1"/>
    <col min="385" max="385" width="47.28515625" bestFit="1" customWidth="1"/>
    <col min="386" max="386" width="52.7109375" bestFit="1" customWidth="1"/>
    <col min="387" max="387" width="29.28515625" bestFit="1" customWidth="1"/>
    <col min="388" max="388" width="35.85546875" bestFit="1" customWidth="1"/>
    <col min="389" max="389" width="26.5703125" bestFit="1" customWidth="1"/>
    <col min="390" max="390" width="31.28515625" bestFit="1" customWidth="1"/>
    <col min="391" max="391" width="28.42578125" bestFit="1" customWidth="1"/>
    <col min="392" max="392" width="46.7109375" bestFit="1" customWidth="1"/>
    <col min="393" max="393" width="31.28515625" bestFit="1" customWidth="1"/>
    <col min="394" max="394" width="61.7109375" bestFit="1" customWidth="1"/>
    <col min="395" max="396" width="12.42578125" bestFit="1" customWidth="1"/>
    <col min="397" max="397" width="39" bestFit="1" customWidth="1"/>
    <col min="398" max="398" width="19.140625" bestFit="1" customWidth="1"/>
    <col min="399" max="399" width="30.42578125" bestFit="1" customWidth="1"/>
    <col min="400" max="400" width="29.7109375" bestFit="1" customWidth="1"/>
    <col min="401" max="401" width="44.5703125" bestFit="1" customWidth="1"/>
    <col min="402" max="402" width="26.5703125" bestFit="1" customWidth="1"/>
    <col min="403" max="403" width="26.7109375" bestFit="1" customWidth="1"/>
    <col min="404" max="404" width="37.140625" bestFit="1" customWidth="1"/>
    <col min="405" max="405" width="38" bestFit="1" customWidth="1"/>
    <col min="406" max="406" width="25.5703125" bestFit="1" customWidth="1"/>
    <col min="407" max="407" width="26.28515625" bestFit="1" customWidth="1"/>
    <col min="408" max="408" width="19.42578125" bestFit="1" customWidth="1"/>
    <col min="409" max="409" width="33.85546875" bestFit="1" customWidth="1"/>
    <col min="410" max="410" width="20.85546875" bestFit="1" customWidth="1"/>
    <col min="411" max="411" width="30.85546875" bestFit="1" customWidth="1"/>
    <col min="412" max="412" width="23.42578125" bestFit="1" customWidth="1"/>
    <col min="413" max="413" width="28.85546875" bestFit="1" customWidth="1"/>
    <col min="414" max="414" width="56.28515625" bestFit="1" customWidth="1"/>
    <col min="415" max="415" width="36" bestFit="1" customWidth="1"/>
    <col min="416" max="416" width="33.7109375" bestFit="1" customWidth="1"/>
    <col min="417" max="417" width="34.28515625" bestFit="1" customWidth="1"/>
    <col min="418" max="418" width="46.7109375" bestFit="1" customWidth="1"/>
    <col min="419" max="419" width="25.7109375" bestFit="1" customWidth="1"/>
    <col min="420" max="420" width="32.7109375" bestFit="1" customWidth="1"/>
    <col min="421" max="421" width="22.7109375" bestFit="1" customWidth="1"/>
    <col min="422" max="422" width="44.7109375" bestFit="1" customWidth="1"/>
    <col min="423" max="423" width="43.42578125" bestFit="1" customWidth="1"/>
    <col min="424" max="424" width="21.5703125" bestFit="1" customWidth="1"/>
    <col min="425" max="425" width="33.7109375" bestFit="1" customWidth="1"/>
    <col min="426" max="426" width="62.7109375" bestFit="1" customWidth="1"/>
    <col min="427" max="427" width="37.140625" bestFit="1" customWidth="1"/>
    <col min="428" max="428" width="32.28515625" bestFit="1" customWidth="1"/>
    <col min="429" max="429" width="32.7109375" bestFit="1" customWidth="1"/>
    <col min="430" max="430" width="36.140625" bestFit="1" customWidth="1"/>
    <col min="431" max="431" width="34" bestFit="1" customWidth="1"/>
    <col min="432" max="432" width="44.5703125" bestFit="1" customWidth="1"/>
    <col min="433" max="433" width="45.140625" bestFit="1" customWidth="1"/>
    <col min="434" max="434" width="20.42578125" bestFit="1" customWidth="1"/>
    <col min="435" max="435" width="20.85546875" bestFit="1" customWidth="1"/>
    <col min="436" max="436" width="33.42578125" bestFit="1" customWidth="1"/>
    <col min="437" max="437" width="35.140625" bestFit="1" customWidth="1"/>
    <col min="438" max="438" width="40.5703125" bestFit="1" customWidth="1"/>
    <col min="439" max="439" width="38.85546875" bestFit="1" customWidth="1"/>
    <col min="440" max="440" width="46.42578125" bestFit="1" customWidth="1"/>
    <col min="441" max="441" width="45.5703125" bestFit="1" customWidth="1"/>
    <col min="442" max="442" width="32.7109375" bestFit="1" customWidth="1"/>
    <col min="443" max="443" width="22.140625" bestFit="1" customWidth="1"/>
    <col min="444" max="444" width="22.5703125" bestFit="1" customWidth="1"/>
    <col min="445" max="445" width="36.7109375" bestFit="1" customWidth="1"/>
    <col min="446" max="446" width="30.85546875" bestFit="1" customWidth="1"/>
    <col min="447" max="447" width="32.28515625" bestFit="1" customWidth="1"/>
    <col min="448" max="448" width="48.42578125" bestFit="1" customWidth="1"/>
    <col min="449" max="449" width="36.5703125" bestFit="1" customWidth="1"/>
    <col min="450" max="450" width="59" bestFit="1" customWidth="1"/>
    <col min="451" max="451" width="58.28515625" bestFit="1" customWidth="1"/>
    <col min="452" max="452" width="38.85546875" bestFit="1" customWidth="1"/>
    <col min="453" max="453" width="37.7109375" bestFit="1" customWidth="1"/>
    <col min="454" max="455" width="52.42578125" bestFit="1" customWidth="1"/>
    <col min="456" max="456" width="59.28515625" bestFit="1" customWidth="1"/>
    <col min="457" max="457" width="23.5703125" bestFit="1" customWidth="1"/>
    <col min="458" max="458" width="51.28515625" bestFit="1" customWidth="1"/>
    <col min="459" max="459" width="57" bestFit="1" customWidth="1"/>
    <col min="460" max="460" width="46.28515625" bestFit="1" customWidth="1"/>
    <col min="461" max="461" width="29.5703125" bestFit="1" customWidth="1"/>
    <col min="462" max="462" width="39.7109375" bestFit="1" customWidth="1"/>
    <col min="463" max="463" width="47.42578125" bestFit="1" customWidth="1"/>
    <col min="464" max="464" width="51.28515625" bestFit="1" customWidth="1"/>
    <col min="465" max="465" width="47.42578125" bestFit="1" customWidth="1"/>
    <col min="466" max="466" width="48.28515625" bestFit="1" customWidth="1"/>
    <col min="467" max="467" width="20.42578125" bestFit="1" customWidth="1"/>
    <col min="468" max="468" width="39.85546875" bestFit="1" customWidth="1"/>
    <col min="469" max="469" width="19.85546875" bestFit="1" customWidth="1"/>
    <col min="470" max="470" width="31.5703125" bestFit="1" customWidth="1"/>
    <col min="471" max="471" width="45" bestFit="1" customWidth="1"/>
    <col min="472" max="472" width="22.42578125" bestFit="1" customWidth="1"/>
    <col min="473" max="473" width="33.85546875" bestFit="1" customWidth="1"/>
    <col min="474" max="474" width="29.85546875" bestFit="1" customWidth="1"/>
    <col min="475" max="475" width="22.140625" bestFit="1" customWidth="1"/>
    <col min="476" max="476" width="21.28515625" bestFit="1" customWidth="1"/>
    <col min="477" max="477" width="50.28515625" bestFit="1" customWidth="1"/>
    <col min="478" max="478" width="32.85546875" bestFit="1" customWidth="1"/>
    <col min="479" max="479" width="37.28515625" bestFit="1" customWidth="1"/>
    <col min="480" max="480" width="38.5703125" bestFit="1" customWidth="1"/>
    <col min="481" max="481" width="21.7109375" bestFit="1" customWidth="1"/>
    <col min="482" max="482" width="50.28515625" bestFit="1" customWidth="1"/>
    <col min="483" max="483" width="65.85546875" bestFit="1" customWidth="1"/>
    <col min="484" max="484" width="38.140625" bestFit="1" customWidth="1"/>
    <col min="485" max="485" width="41.5703125" bestFit="1" customWidth="1"/>
    <col min="486" max="486" width="54.28515625" bestFit="1" customWidth="1"/>
    <col min="487" max="487" width="30.28515625" bestFit="1" customWidth="1"/>
    <col min="488" max="488" width="37.28515625" bestFit="1" customWidth="1"/>
    <col min="489" max="489" width="87.5703125" bestFit="1" customWidth="1"/>
    <col min="490" max="490" width="32.28515625" bestFit="1" customWidth="1"/>
    <col min="491" max="491" width="24.5703125" bestFit="1" customWidth="1"/>
    <col min="492" max="492" width="9.42578125" bestFit="1" customWidth="1"/>
    <col min="493" max="493" width="44.28515625" bestFit="1" customWidth="1"/>
    <col min="494" max="494" width="28.5703125" bestFit="1" customWidth="1"/>
    <col min="495" max="495" width="16.85546875" bestFit="1" customWidth="1"/>
    <col min="496" max="496" width="7.7109375" bestFit="1" customWidth="1"/>
    <col min="497" max="497" width="15.42578125" bestFit="1" customWidth="1"/>
    <col min="498" max="498" width="16.140625" bestFit="1" customWidth="1"/>
    <col min="499" max="499" width="28" bestFit="1" customWidth="1"/>
    <col min="500" max="500" width="20.28515625" bestFit="1" customWidth="1"/>
    <col min="501" max="501" width="32.7109375" bestFit="1" customWidth="1"/>
    <col min="502" max="502" width="18.7109375" bestFit="1" customWidth="1"/>
    <col min="503" max="503" width="20" bestFit="1" customWidth="1"/>
    <col min="504" max="504" width="27.5703125" bestFit="1" customWidth="1"/>
    <col min="505" max="505" width="26" bestFit="1" customWidth="1"/>
    <col min="506" max="506" width="82.7109375" bestFit="1" customWidth="1"/>
    <col min="507" max="507" width="32" bestFit="1" customWidth="1"/>
    <col min="508" max="508" width="27.28515625" bestFit="1" customWidth="1"/>
    <col min="509" max="509" width="45.7109375" bestFit="1" customWidth="1"/>
    <col min="510" max="510" width="28.140625" bestFit="1" customWidth="1"/>
    <col min="511" max="511" width="17.28515625" bestFit="1" customWidth="1"/>
    <col min="512" max="512" width="28.140625" bestFit="1" customWidth="1"/>
    <col min="513" max="513" width="27.7109375" bestFit="1" customWidth="1"/>
    <col min="514" max="514" width="33.42578125" bestFit="1" customWidth="1"/>
    <col min="515" max="515" width="31.28515625" bestFit="1" customWidth="1"/>
    <col min="516" max="516" width="13.28515625" bestFit="1" customWidth="1"/>
    <col min="517" max="517" width="14.7109375" bestFit="1" customWidth="1"/>
    <col min="518" max="518" width="20.28515625" bestFit="1" customWidth="1"/>
    <col min="519" max="519" width="41.42578125" bestFit="1" customWidth="1"/>
    <col min="520" max="520" width="15.7109375" bestFit="1" customWidth="1"/>
    <col min="521" max="521" width="37.85546875" bestFit="1" customWidth="1"/>
    <col min="522" max="522" width="32" bestFit="1" customWidth="1"/>
    <col min="523" max="523" width="59.7109375" bestFit="1" customWidth="1"/>
    <col min="524" max="524" width="14.85546875" bestFit="1" customWidth="1"/>
    <col min="525" max="525" width="52.7109375" bestFit="1" customWidth="1"/>
    <col min="526" max="526" width="31.28515625" bestFit="1" customWidth="1"/>
    <col min="527" max="527" width="25.7109375" bestFit="1" customWidth="1"/>
    <col min="528" max="529" width="43.28515625" bestFit="1" customWidth="1"/>
    <col min="530" max="530" width="14.28515625" bestFit="1" customWidth="1"/>
    <col min="531" max="531" width="14" bestFit="1" customWidth="1"/>
    <col min="532" max="532" width="30.28515625" bestFit="1" customWidth="1"/>
    <col min="533" max="533" width="30.7109375" bestFit="1" customWidth="1"/>
    <col min="534" max="534" width="30.28515625" bestFit="1" customWidth="1"/>
    <col min="535" max="536" width="42.28515625" bestFit="1" customWidth="1"/>
    <col min="537" max="537" width="19.140625" bestFit="1" customWidth="1"/>
    <col min="538" max="538" width="7.28515625" bestFit="1" customWidth="1"/>
    <col min="539" max="539" width="29.28515625" bestFit="1" customWidth="1"/>
    <col min="540" max="540" width="20.85546875" bestFit="1" customWidth="1"/>
    <col min="541" max="541" width="38.28515625" bestFit="1" customWidth="1"/>
    <col min="542" max="542" width="35.7109375" bestFit="1" customWidth="1"/>
    <col min="543" max="543" width="70.140625" bestFit="1" customWidth="1"/>
    <col min="544" max="544" width="24.140625" bestFit="1" customWidth="1"/>
    <col min="545" max="545" width="20.85546875" bestFit="1" customWidth="1"/>
    <col min="546" max="546" width="47.140625" bestFit="1" customWidth="1"/>
    <col min="547" max="547" width="41.42578125" bestFit="1" customWidth="1"/>
    <col min="548" max="548" width="15.7109375" bestFit="1" customWidth="1"/>
    <col min="549" max="549" width="32.28515625" bestFit="1" customWidth="1"/>
    <col min="550" max="550" width="43.140625" bestFit="1" customWidth="1"/>
    <col min="551" max="551" width="19.28515625" bestFit="1" customWidth="1"/>
    <col min="552" max="552" width="16.42578125" bestFit="1" customWidth="1"/>
    <col min="553" max="553" width="25.42578125" bestFit="1" customWidth="1"/>
    <col min="554" max="554" width="23.42578125" bestFit="1" customWidth="1"/>
    <col min="555" max="555" width="25.140625" bestFit="1" customWidth="1"/>
    <col min="556" max="556" width="56.85546875" bestFit="1" customWidth="1"/>
    <col min="557" max="557" width="40.7109375" bestFit="1" customWidth="1"/>
    <col min="558" max="558" width="81.28515625" bestFit="1" customWidth="1"/>
    <col min="559" max="559" width="47.7109375" bestFit="1" customWidth="1"/>
    <col min="560" max="560" width="87.7109375" bestFit="1" customWidth="1"/>
    <col min="561" max="561" width="26" bestFit="1" customWidth="1"/>
    <col min="562" max="562" width="60.85546875" bestFit="1" customWidth="1"/>
    <col min="563" max="563" width="48.42578125" bestFit="1" customWidth="1"/>
    <col min="564" max="564" width="66.28515625" bestFit="1" customWidth="1"/>
    <col min="565" max="565" width="18.28515625" bestFit="1" customWidth="1"/>
    <col min="566" max="566" width="29.140625" bestFit="1" customWidth="1"/>
    <col min="567" max="567" width="25" bestFit="1" customWidth="1"/>
    <col min="568" max="568" width="20.7109375" bestFit="1" customWidth="1"/>
    <col min="569" max="569" width="18.5703125" bestFit="1" customWidth="1"/>
    <col min="570" max="570" width="73.5703125" bestFit="1" customWidth="1"/>
    <col min="571" max="571" width="73.7109375" bestFit="1" customWidth="1"/>
    <col min="572" max="572" width="20" bestFit="1" customWidth="1"/>
    <col min="573" max="573" width="48.28515625" bestFit="1" customWidth="1"/>
    <col min="574" max="574" width="42.85546875" bestFit="1" customWidth="1"/>
    <col min="575" max="575" width="54.7109375" bestFit="1" customWidth="1"/>
    <col min="576" max="576" width="16.28515625" bestFit="1" customWidth="1"/>
    <col min="577" max="577" width="28" bestFit="1" customWidth="1"/>
    <col min="578" max="578" width="31" bestFit="1" customWidth="1"/>
    <col min="579" max="579" width="52.28515625" bestFit="1" customWidth="1"/>
    <col min="580" max="580" width="41.7109375" bestFit="1" customWidth="1"/>
    <col min="581" max="581" width="30.85546875" bestFit="1" customWidth="1"/>
    <col min="582" max="582" width="27" bestFit="1" customWidth="1"/>
    <col min="583" max="583" width="24.85546875" bestFit="1" customWidth="1"/>
    <col min="584" max="584" width="14" bestFit="1" customWidth="1"/>
    <col min="585" max="585" width="46.5703125" bestFit="1" customWidth="1"/>
    <col min="586" max="586" width="47" bestFit="1" customWidth="1"/>
    <col min="587" max="587" width="46.28515625" bestFit="1" customWidth="1"/>
    <col min="588" max="588" width="35.28515625" bestFit="1" customWidth="1"/>
    <col min="589" max="589" width="58.140625" bestFit="1" customWidth="1"/>
    <col min="590" max="590" width="41.140625" bestFit="1" customWidth="1"/>
    <col min="591" max="591" width="20.7109375" bestFit="1" customWidth="1"/>
    <col min="592" max="592" width="31.7109375" bestFit="1" customWidth="1"/>
    <col min="593" max="593" width="33.7109375" bestFit="1" customWidth="1"/>
    <col min="594" max="594" width="46.140625" bestFit="1" customWidth="1"/>
    <col min="595" max="595" width="35.7109375" bestFit="1" customWidth="1"/>
    <col min="596" max="596" width="49" bestFit="1" customWidth="1"/>
    <col min="597" max="597" width="41.5703125" bestFit="1" customWidth="1"/>
    <col min="598" max="598" width="31.28515625" bestFit="1" customWidth="1"/>
    <col min="599" max="599" width="28.42578125" bestFit="1" customWidth="1"/>
    <col min="600" max="600" width="20.7109375" bestFit="1" customWidth="1"/>
    <col min="601" max="601" width="60.7109375" bestFit="1" customWidth="1"/>
    <col min="602" max="602" width="56.28515625" bestFit="1" customWidth="1"/>
    <col min="603" max="603" width="28.85546875" bestFit="1" customWidth="1"/>
    <col min="604" max="604" width="24.42578125" bestFit="1" customWidth="1"/>
    <col min="605" max="605" width="38.85546875" bestFit="1" customWidth="1"/>
    <col min="606" max="607" width="42.5703125" bestFit="1" customWidth="1"/>
    <col min="608" max="608" width="62" bestFit="1" customWidth="1"/>
    <col min="609" max="610" width="22.28515625" bestFit="1" customWidth="1"/>
    <col min="611" max="611" width="40.7109375" bestFit="1" customWidth="1"/>
    <col min="612" max="612" width="43.85546875" bestFit="1" customWidth="1"/>
    <col min="613" max="613" width="44.42578125" bestFit="1" customWidth="1"/>
    <col min="614" max="614" width="51.28515625" bestFit="1" customWidth="1"/>
    <col min="615" max="615" width="60.28515625" bestFit="1" customWidth="1"/>
    <col min="616" max="616" width="26.140625" bestFit="1" customWidth="1"/>
    <col min="617" max="617" width="35.140625" bestFit="1" customWidth="1"/>
    <col min="618" max="618" width="35.7109375" bestFit="1" customWidth="1"/>
    <col min="619" max="619" width="58.140625" bestFit="1" customWidth="1"/>
    <col min="620" max="620" width="39.42578125" bestFit="1" customWidth="1"/>
    <col min="621" max="621" width="38.85546875" bestFit="1" customWidth="1"/>
    <col min="622" max="622" width="52.140625" bestFit="1" customWidth="1"/>
    <col min="623" max="623" width="35.28515625" bestFit="1" customWidth="1"/>
    <col min="624" max="624" width="37" bestFit="1" customWidth="1"/>
    <col min="625" max="625" width="52.7109375" bestFit="1" customWidth="1"/>
    <col min="626" max="626" width="53.140625" bestFit="1" customWidth="1"/>
    <col min="627" max="627" width="44.5703125" bestFit="1" customWidth="1"/>
    <col min="628" max="628" width="33.28515625" bestFit="1" customWidth="1"/>
    <col min="629" max="629" width="48.7109375" bestFit="1" customWidth="1"/>
    <col min="630" max="630" width="44.5703125" bestFit="1" customWidth="1"/>
    <col min="631" max="631" width="59" bestFit="1" customWidth="1"/>
    <col min="632" max="632" width="36.5703125" bestFit="1" customWidth="1"/>
    <col min="633" max="634" width="40.42578125" bestFit="1" customWidth="1"/>
    <col min="635" max="635" width="32.7109375" bestFit="1" customWidth="1"/>
    <col min="636" max="636" width="32.28515625" bestFit="1" customWidth="1"/>
    <col min="637" max="637" width="30.140625" bestFit="1" customWidth="1"/>
    <col min="638" max="638" width="48.7109375" bestFit="1" customWidth="1"/>
    <col min="639" max="639" width="37.28515625" bestFit="1" customWidth="1"/>
    <col min="640" max="640" width="39.7109375" bestFit="1" customWidth="1"/>
    <col min="641" max="642" width="42" bestFit="1" customWidth="1"/>
    <col min="643" max="643" width="44.7109375" bestFit="1" customWidth="1"/>
    <col min="644" max="644" width="41.42578125" bestFit="1" customWidth="1"/>
    <col min="645" max="645" width="42" bestFit="1" customWidth="1"/>
    <col min="646" max="646" width="37.140625" bestFit="1" customWidth="1"/>
    <col min="647" max="647" width="25.140625" bestFit="1" customWidth="1"/>
    <col min="648" max="648" width="55" bestFit="1" customWidth="1"/>
    <col min="649" max="649" width="32.7109375" bestFit="1" customWidth="1"/>
    <col min="650" max="650" width="33.140625" bestFit="1" customWidth="1"/>
    <col min="651" max="651" width="22.7109375" bestFit="1" customWidth="1"/>
    <col min="652" max="652" width="24.5703125" bestFit="1" customWidth="1"/>
    <col min="653" max="653" width="34.28515625" bestFit="1" customWidth="1"/>
    <col min="654" max="654" width="44.28515625" bestFit="1" customWidth="1"/>
    <col min="655" max="656" width="39.28515625" bestFit="1" customWidth="1"/>
    <col min="657" max="657" width="28.85546875" bestFit="1" customWidth="1"/>
    <col min="658" max="658" width="38.140625" bestFit="1" customWidth="1"/>
    <col min="659" max="660" width="31" bestFit="1" customWidth="1"/>
    <col min="661" max="661" width="49.28515625" bestFit="1" customWidth="1"/>
    <col min="662" max="662" width="47.85546875" bestFit="1" customWidth="1"/>
    <col min="663" max="663" width="38.85546875" bestFit="1" customWidth="1"/>
    <col min="664" max="664" width="57.7109375" bestFit="1" customWidth="1"/>
    <col min="665" max="665" width="58.28515625" bestFit="1" customWidth="1"/>
    <col min="666" max="666" width="26.5703125" bestFit="1" customWidth="1"/>
    <col min="667" max="667" width="51.7109375" bestFit="1" customWidth="1"/>
    <col min="668" max="668" width="45.140625" bestFit="1" customWidth="1"/>
    <col min="669" max="669" width="28.28515625" bestFit="1" customWidth="1"/>
    <col min="670" max="670" width="61.42578125" bestFit="1" customWidth="1"/>
    <col min="671" max="671" width="24.28515625" bestFit="1" customWidth="1"/>
    <col min="672" max="672" width="46.5703125" bestFit="1" customWidth="1"/>
    <col min="673" max="673" width="37.28515625" bestFit="1" customWidth="1"/>
    <col min="674" max="674" width="41.140625" bestFit="1" customWidth="1"/>
    <col min="675" max="675" width="37.7109375" bestFit="1" customWidth="1"/>
    <col min="676" max="677" width="50.5703125" bestFit="1" customWidth="1"/>
    <col min="678" max="678" width="33.7109375" bestFit="1" customWidth="1"/>
    <col min="679" max="679" width="47.7109375" bestFit="1" customWidth="1"/>
    <col min="680" max="680" width="37.85546875" bestFit="1" customWidth="1"/>
    <col min="681" max="681" width="72.7109375" bestFit="1" customWidth="1"/>
    <col min="682" max="682" width="46" bestFit="1" customWidth="1"/>
    <col min="683" max="683" width="48.140625" bestFit="1" customWidth="1"/>
    <col min="684" max="684" width="59.28515625" bestFit="1" customWidth="1"/>
    <col min="685" max="685" width="42.42578125" bestFit="1" customWidth="1"/>
    <col min="686" max="686" width="25.7109375" bestFit="1" customWidth="1"/>
    <col min="687" max="687" width="19.85546875" bestFit="1" customWidth="1"/>
    <col min="688" max="689" width="42.28515625" bestFit="1" customWidth="1"/>
    <col min="690" max="690" width="37.28515625" bestFit="1" customWidth="1"/>
    <col min="691" max="691" width="40.140625" bestFit="1" customWidth="1"/>
    <col min="692" max="692" width="44.7109375" bestFit="1" customWidth="1"/>
    <col min="693" max="693" width="48.7109375" bestFit="1" customWidth="1"/>
    <col min="694" max="694" width="28.140625" bestFit="1" customWidth="1"/>
    <col min="695" max="695" width="27.7109375" bestFit="1" customWidth="1"/>
    <col min="696" max="696" width="44.85546875" bestFit="1" customWidth="1"/>
    <col min="697" max="697" width="19.28515625" bestFit="1" customWidth="1"/>
    <col min="698" max="698" width="28.7109375" bestFit="1" customWidth="1"/>
    <col min="699" max="699" width="37" bestFit="1" customWidth="1"/>
    <col min="700" max="700" width="47.28515625" bestFit="1" customWidth="1"/>
    <col min="701" max="701" width="33.140625" bestFit="1" customWidth="1"/>
    <col min="702" max="702" width="37.7109375" bestFit="1" customWidth="1"/>
    <col min="703" max="704" width="29.28515625" bestFit="1" customWidth="1"/>
    <col min="705" max="705" width="29.5703125" bestFit="1" customWidth="1"/>
    <col min="706" max="706" width="32.85546875" bestFit="1" customWidth="1"/>
    <col min="707" max="707" width="22.5703125" bestFit="1" customWidth="1"/>
    <col min="708" max="708" width="20.85546875" bestFit="1" customWidth="1"/>
    <col min="709" max="709" width="56" bestFit="1" customWidth="1"/>
    <col min="710" max="710" width="53.85546875" bestFit="1" customWidth="1"/>
    <col min="711" max="712" width="48.140625" bestFit="1" customWidth="1"/>
    <col min="713" max="713" width="33.28515625" bestFit="1" customWidth="1"/>
    <col min="714" max="714" width="41.42578125" bestFit="1" customWidth="1"/>
    <col min="715" max="715" width="35.140625" bestFit="1" customWidth="1"/>
    <col min="716" max="716" width="66.28515625" bestFit="1" customWidth="1"/>
    <col min="717" max="717" width="17.7109375" bestFit="1" customWidth="1"/>
    <col min="718" max="718" width="40.140625" bestFit="1" customWidth="1"/>
    <col min="719" max="719" width="25.28515625" bestFit="1" customWidth="1"/>
    <col min="720" max="720" width="17.42578125" bestFit="1" customWidth="1"/>
    <col min="721" max="722" width="39.140625" bestFit="1" customWidth="1"/>
    <col min="723" max="723" width="30.7109375" bestFit="1" customWidth="1"/>
    <col min="724" max="724" width="22.140625" bestFit="1" customWidth="1"/>
    <col min="725" max="725" width="36.28515625" bestFit="1" customWidth="1"/>
    <col min="726" max="726" width="34.85546875" bestFit="1" customWidth="1"/>
    <col min="727" max="727" width="46.7109375" bestFit="1" customWidth="1"/>
    <col min="728" max="728" width="67.28515625" bestFit="1" customWidth="1"/>
    <col min="729" max="729" width="93.140625" bestFit="1" customWidth="1"/>
    <col min="730" max="730" width="54.28515625" bestFit="1" customWidth="1"/>
    <col min="731" max="731" width="53.7109375" bestFit="1" customWidth="1"/>
    <col min="732" max="732" width="32.140625" bestFit="1" customWidth="1"/>
    <col min="733" max="733" width="69" bestFit="1" customWidth="1"/>
    <col min="734" max="734" width="41.140625" bestFit="1" customWidth="1"/>
    <col min="735" max="735" width="46" bestFit="1" customWidth="1"/>
    <col min="736" max="736" width="31.140625" bestFit="1" customWidth="1"/>
    <col min="737" max="737" width="16.42578125" bestFit="1" customWidth="1"/>
    <col min="738" max="738" width="42.5703125" bestFit="1" customWidth="1"/>
    <col min="739" max="739" width="41.85546875" bestFit="1" customWidth="1"/>
    <col min="740" max="740" width="41.42578125" bestFit="1" customWidth="1"/>
    <col min="741" max="741" width="51" bestFit="1" customWidth="1"/>
    <col min="742" max="742" width="39.28515625" bestFit="1" customWidth="1"/>
    <col min="743" max="743" width="23.28515625" bestFit="1" customWidth="1"/>
    <col min="744" max="744" width="32.85546875" bestFit="1" customWidth="1"/>
    <col min="745" max="746" width="33.140625" bestFit="1" customWidth="1"/>
    <col min="747" max="747" width="54.28515625" bestFit="1" customWidth="1"/>
    <col min="748" max="748" width="48.7109375" bestFit="1" customWidth="1"/>
    <col min="749" max="749" width="27.28515625" bestFit="1" customWidth="1"/>
    <col min="750" max="750" width="65.28515625" bestFit="1" customWidth="1"/>
    <col min="751" max="751" width="33.85546875" bestFit="1" customWidth="1"/>
    <col min="752" max="752" width="46.7109375" bestFit="1" customWidth="1"/>
    <col min="753" max="753" width="36.85546875" bestFit="1" customWidth="1"/>
    <col min="754" max="754" width="93.7109375" bestFit="1" customWidth="1"/>
    <col min="755" max="755" width="23.5703125" bestFit="1" customWidth="1"/>
    <col min="756" max="756" width="21" bestFit="1" customWidth="1"/>
    <col min="757" max="757" width="72.28515625" bestFit="1" customWidth="1"/>
    <col min="758" max="758" width="78.140625" bestFit="1" customWidth="1"/>
    <col min="759" max="760" width="77.7109375" bestFit="1" customWidth="1"/>
    <col min="761" max="761" width="35.140625" bestFit="1" customWidth="1"/>
    <col min="762" max="762" width="71" bestFit="1" customWidth="1"/>
    <col min="763" max="763" width="72.42578125" bestFit="1" customWidth="1"/>
    <col min="764" max="764" width="26.5703125" bestFit="1" customWidth="1"/>
    <col min="765" max="765" width="69.85546875" bestFit="1" customWidth="1"/>
    <col min="766" max="766" width="36.42578125" bestFit="1" customWidth="1"/>
    <col min="767" max="767" width="67.28515625" bestFit="1" customWidth="1"/>
    <col min="768" max="768" width="35.140625" bestFit="1" customWidth="1"/>
    <col min="769" max="769" width="32.85546875" bestFit="1" customWidth="1"/>
    <col min="770" max="770" width="30.7109375" bestFit="1" customWidth="1"/>
    <col min="771" max="771" width="41.140625" bestFit="1" customWidth="1"/>
    <col min="772" max="772" width="46.7109375" bestFit="1" customWidth="1"/>
    <col min="773" max="773" width="30.28515625" bestFit="1" customWidth="1"/>
    <col min="774" max="774" width="33" bestFit="1" customWidth="1"/>
    <col min="775" max="775" width="35.28515625" bestFit="1" customWidth="1"/>
    <col min="776" max="776" width="63.28515625" bestFit="1" customWidth="1"/>
    <col min="777" max="777" width="63.85546875" bestFit="1" customWidth="1"/>
    <col min="778" max="778" width="36.140625" bestFit="1" customWidth="1"/>
    <col min="779" max="779" width="35.28515625" bestFit="1" customWidth="1"/>
    <col min="780" max="780" width="32" bestFit="1" customWidth="1"/>
    <col min="781" max="781" width="50.140625" bestFit="1" customWidth="1"/>
    <col min="782" max="782" width="30.7109375" bestFit="1" customWidth="1"/>
    <col min="783" max="783" width="31" bestFit="1" customWidth="1"/>
    <col min="784" max="784" width="57.140625" bestFit="1" customWidth="1"/>
    <col min="785" max="786" width="70.7109375" bestFit="1" customWidth="1"/>
    <col min="787" max="787" width="26.85546875" bestFit="1" customWidth="1"/>
    <col min="788" max="788" width="115.7109375" bestFit="1" customWidth="1"/>
    <col min="789" max="789" width="68.85546875" bestFit="1" customWidth="1"/>
    <col min="790" max="790" width="69.140625" bestFit="1" customWidth="1"/>
    <col min="791" max="791" width="33.42578125" bestFit="1" customWidth="1"/>
    <col min="792" max="792" width="68.140625" bestFit="1" customWidth="1"/>
    <col min="793" max="793" width="35" bestFit="1" customWidth="1"/>
    <col min="794" max="794" width="32.28515625" bestFit="1" customWidth="1"/>
    <col min="795" max="795" width="39.28515625" bestFit="1" customWidth="1"/>
    <col min="796" max="796" width="48.28515625" bestFit="1" customWidth="1"/>
    <col min="797" max="797" width="49.28515625" bestFit="1" customWidth="1"/>
    <col min="798" max="798" width="50.7109375" bestFit="1" customWidth="1"/>
    <col min="799" max="799" width="61.28515625" bestFit="1" customWidth="1"/>
    <col min="800" max="800" width="37.28515625" bestFit="1" customWidth="1"/>
    <col min="801" max="801" width="43.5703125" bestFit="1" customWidth="1"/>
    <col min="802" max="802" width="60.42578125" bestFit="1" customWidth="1"/>
    <col min="803" max="803" width="41.85546875" bestFit="1" customWidth="1"/>
    <col min="804" max="804" width="39.42578125" bestFit="1" customWidth="1"/>
    <col min="805" max="805" width="30.7109375" bestFit="1" customWidth="1"/>
    <col min="806" max="806" width="49.28515625" bestFit="1" customWidth="1"/>
    <col min="807" max="807" width="29.7109375" bestFit="1" customWidth="1"/>
    <col min="808" max="808" width="21.5703125" bestFit="1" customWidth="1"/>
    <col min="809" max="809" width="117.42578125" bestFit="1" customWidth="1"/>
    <col min="810" max="810" width="84.7109375" bestFit="1" customWidth="1"/>
    <col min="811" max="811" width="91.28515625" bestFit="1" customWidth="1"/>
    <col min="812" max="812" width="86.85546875" bestFit="1" customWidth="1"/>
    <col min="813" max="813" width="94" bestFit="1" customWidth="1"/>
    <col min="814" max="814" width="160.140625" bestFit="1" customWidth="1"/>
    <col min="815" max="815" width="176.140625" bestFit="1" customWidth="1"/>
    <col min="816" max="816" width="109.7109375" bestFit="1" customWidth="1"/>
    <col min="817" max="817" width="104.42578125" bestFit="1" customWidth="1"/>
    <col min="818" max="818" width="119.42578125" bestFit="1" customWidth="1"/>
    <col min="819" max="819" width="127.42578125" bestFit="1" customWidth="1"/>
    <col min="820" max="820" width="32.42578125" bestFit="1" customWidth="1"/>
    <col min="821" max="821" width="35.28515625" bestFit="1" customWidth="1"/>
    <col min="822" max="822" width="144.85546875" bestFit="1" customWidth="1"/>
    <col min="823" max="823" width="91.42578125" bestFit="1" customWidth="1"/>
    <col min="824" max="824" width="52.7109375" bestFit="1" customWidth="1"/>
    <col min="825" max="825" width="35.85546875" bestFit="1" customWidth="1"/>
    <col min="826" max="826" width="55.7109375" bestFit="1" customWidth="1"/>
    <col min="827" max="828" width="44" bestFit="1" customWidth="1"/>
    <col min="829" max="829" width="40.140625" bestFit="1" customWidth="1"/>
    <col min="830" max="830" width="34.7109375" bestFit="1" customWidth="1"/>
    <col min="831" max="831" width="57.5703125" bestFit="1" customWidth="1"/>
    <col min="832" max="832" width="41.85546875" bestFit="1" customWidth="1"/>
    <col min="833" max="833" width="36.28515625" bestFit="1" customWidth="1"/>
    <col min="834" max="834" width="32.28515625" bestFit="1" customWidth="1"/>
    <col min="835" max="835" width="53.7109375" bestFit="1" customWidth="1"/>
    <col min="836" max="836" width="48.7109375" bestFit="1" customWidth="1"/>
    <col min="837" max="837" width="45.7109375" bestFit="1" customWidth="1"/>
    <col min="838" max="838" width="64.140625" bestFit="1" customWidth="1"/>
    <col min="839" max="839" width="57.7109375" bestFit="1" customWidth="1"/>
    <col min="840" max="840" width="56.140625" bestFit="1" customWidth="1"/>
    <col min="841" max="841" width="62.42578125" bestFit="1" customWidth="1"/>
    <col min="842" max="842" width="43.28515625" bestFit="1" customWidth="1"/>
    <col min="843" max="843" width="46.42578125" bestFit="1" customWidth="1"/>
    <col min="844" max="844" width="33.7109375" bestFit="1" customWidth="1"/>
    <col min="845" max="845" width="41.42578125" bestFit="1" customWidth="1"/>
    <col min="846" max="846" width="66.85546875" bestFit="1" customWidth="1"/>
    <col min="847" max="847" width="33" bestFit="1" customWidth="1"/>
    <col min="848" max="848" width="32.42578125" bestFit="1" customWidth="1"/>
    <col min="849" max="849" width="30.5703125" bestFit="1" customWidth="1"/>
    <col min="850" max="850" width="51.5703125" bestFit="1" customWidth="1"/>
    <col min="851" max="851" width="38.85546875" bestFit="1" customWidth="1"/>
    <col min="852" max="852" width="36" bestFit="1" customWidth="1"/>
    <col min="853" max="853" width="39.7109375" bestFit="1" customWidth="1"/>
    <col min="854" max="854" width="50.7109375" bestFit="1" customWidth="1"/>
    <col min="855" max="855" width="35.7109375" bestFit="1" customWidth="1"/>
    <col min="856" max="856" width="43.7109375" bestFit="1" customWidth="1"/>
    <col min="857" max="857" width="43.85546875" bestFit="1" customWidth="1"/>
    <col min="858" max="858" width="52.5703125" bestFit="1" customWidth="1"/>
    <col min="859" max="859" width="82.7109375" bestFit="1" customWidth="1"/>
    <col min="860" max="860" width="82.42578125" bestFit="1" customWidth="1"/>
    <col min="861" max="861" width="40.5703125" bestFit="1" customWidth="1"/>
    <col min="862" max="862" width="41" bestFit="1" customWidth="1"/>
    <col min="863" max="863" width="53" bestFit="1" customWidth="1"/>
    <col min="864" max="864" width="62.85546875" bestFit="1" customWidth="1"/>
    <col min="865" max="865" width="62" bestFit="1" customWidth="1"/>
    <col min="866" max="866" width="45.7109375" bestFit="1" customWidth="1"/>
    <col min="867" max="867" width="41.7109375" bestFit="1" customWidth="1"/>
    <col min="868" max="868" width="40.7109375" bestFit="1" customWidth="1"/>
    <col min="869" max="869" width="53" bestFit="1" customWidth="1"/>
    <col min="870" max="870" width="59.7109375" bestFit="1" customWidth="1"/>
    <col min="871" max="871" width="50.28515625" bestFit="1" customWidth="1"/>
    <col min="872" max="872" width="53" bestFit="1" customWidth="1"/>
    <col min="873" max="873" width="65.140625" bestFit="1" customWidth="1"/>
    <col min="874" max="874" width="64.5703125" bestFit="1" customWidth="1"/>
    <col min="875" max="875" width="64.85546875" bestFit="1" customWidth="1"/>
    <col min="876" max="876" width="52.42578125" bestFit="1" customWidth="1"/>
    <col min="877" max="877" width="39.7109375" bestFit="1" customWidth="1"/>
    <col min="878" max="878" width="39.85546875" bestFit="1" customWidth="1"/>
    <col min="879" max="879" width="49.140625" bestFit="1" customWidth="1"/>
    <col min="880" max="880" width="37.42578125" bestFit="1" customWidth="1"/>
    <col min="881" max="881" width="60.42578125" bestFit="1" customWidth="1"/>
    <col min="882" max="882" width="65.85546875" bestFit="1" customWidth="1"/>
    <col min="883" max="883" width="63.5703125" bestFit="1" customWidth="1"/>
    <col min="884" max="884" width="65.5703125" bestFit="1" customWidth="1"/>
    <col min="885" max="886" width="64.85546875" bestFit="1" customWidth="1"/>
    <col min="887" max="887" width="32.7109375" bestFit="1" customWidth="1"/>
    <col min="888" max="888" width="63.7109375" bestFit="1" customWidth="1"/>
    <col min="889" max="889" width="45.7109375" bestFit="1" customWidth="1"/>
    <col min="890" max="890" width="71.85546875" bestFit="1" customWidth="1"/>
    <col min="891" max="891" width="72.7109375" bestFit="1" customWidth="1"/>
    <col min="892" max="892" width="88.42578125" bestFit="1" customWidth="1"/>
    <col min="893" max="893" width="87.7109375" bestFit="1" customWidth="1"/>
    <col min="894" max="894" width="58.42578125" bestFit="1" customWidth="1"/>
    <col min="895" max="895" width="59.5703125" bestFit="1" customWidth="1"/>
    <col min="896" max="896" width="58.7109375" bestFit="1" customWidth="1"/>
    <col min="897" max="897" width="52.42578125" bestFit="1" customWidth="1"/>
    <col min="898" max="898" width="24.140625" bestFit="1" customWidth="1"/>
    <col min="899" max="899" width="41.42578125" bestFit="1" customWidth="1"/>
    <col min="900" max="900" width="31.28515625" bestFit="1" customWidth="1"/>
    <col min="901" max="901" width="32.85546875" bestFit="1" customWidth="1"/>
    <col min="902" max="902" width="48.85546875" bestFit="1" customWidth="1"/>
    <col min="903" max="903" width="63.42578125" bestFit="1" customWidth="1"/>
    <col min="904" max="904" width="32.28515625" bestFit="1" customWidth="1"/>
    <col min="905" max="905" width="31.85546875" bestFit="1" customWidth="1"/>
    <col min="906" max="906" width="30.7109375" bestFit="1" customWidth="1"/>
    <col min="907" max="907" width="31.140625" bestFit="1" customWidth="1"/>
    <col min="908" max="908" width="39.28515625" bestFit="1" customWidth="1"/>
    <col min="909" max="909" width="32.7109375" bestFit="1" customWidth="1"/>
    <col min="910" max="910" width="63.28515625" bestFit="1" customWidth="1"/>
    <col min="911" max="911" width="52" bestFit="1" customWidth="1"/>
    <col min="912" max="912" width="50.7109375" bestFit="1" customWidth="1"/>
    <col min="913" max="913" width="38.28515625" bestFit="1" customWidth="1"/>
    <col min="914" max="914" width="33" bestFit="1" customWidth="1"/>
    <col min="915" max="915" width="48.28515625" bestFit="1" customWidth="1"/>
    <col min="916" max="916" width="37" bestFit="1" customWidth="1"/>
    <col min="917" max="917" width="26.28515625" bestFit="1" customWidth="1"/>
    <col min="918" max="918" width="16.28515625" bestFit="1" customWidth="1"/>
    <col min="919" max="919" width="26.7109375" bestFit="1" customWidth="1"/>
    <col min="920" max="920" width="46.7109375" bestFit="1" customWidth="1"/>
    <col min="921" max="921" width="25.5703125" bestFit="1" customWidth="1"/>
    <col min="922" max="922" width="33.28515625" bestFit="1" customWidth="1"/>
    <col min="923" max="923" width="33" bestFit="1" customWidth="1"/>
    <col min="924" max="924" width="32.140625" bestFit="1" customWidth="1"/>
    <col min="925" max="925" width="12.42578125" bestFit="1" customWidth="1"/>
    <col min="926" max="926" width="54.7109375" bestFit="1" customWidth="1"/>
    <col min="927" max="927" width="56.85546875" bestFit="1" customWidth="1"/>
    <col min="928" max="928" width="51" bestFit="1" customWidth="1"/>
    <col min="929" max="929" width="28.7109375" bestFit="1" customWidth="1"/>
    <col min="930" max="930" width="36.28515625" bestFit="1" customWidth="1"/>
    <col min="931" max="931" width="73.7109375" bestFit="1" customWidth="1"/>
    <col min="932" max="932" width="51.28515625" bestFit="1" customWidth="1"/>
    <col min="933" max="933" width="71.85546875" bestFit="1" customWidth="1"/>
    <col min="934" max="934" width="25" bestFit="1" customWidth="1"/>
    <col min="935" max="935" width="35.7109375" bestFit="1" customWidth="1"/>
    <col min="936" max="936" width="30.28515625" bestFit="1" customWidth="1"/>
    <col min="937" max="937" width="12.85546875" bestFit="1" customWidth="1"/>
    <col min="938" max="938" width="23.85546875" bestFit="1" customWidth="1"/>
    <col min="939" max="939" width="34.7109375" bestFit="1" customWidth="1"/>
    <col min="940" max="940" width="42" bestFit="1" customWidth="1"/>
    <col min="941" max="941" width="11.7109375" bestFit="1" customWidth="1"/>
    <col min="942" max="942" width="31.5703125" bestFit="1" customWidth="1"/>
    <col min="943" max="943" width="33.7109375" bestFit="1" customWidth="1"/>
    <col min="944" max="944" width="31.7109375" bestFit="1" customWidth="1"/>
    <col min="945" max="945" width="33.7109375" bestFit="1" customWidth="1"/>
    <col min="946" max="946" width="50.85546875" bestFit="1" customWidth="1"/>
    <col min="947" max="947" width="26.28515625" bestFit="1" customWidth="1"/>
    <col min="948" max="948" width="37.7109375" bestFit="1" customWidth="1"/>
    <col min="949" max="949" width="27.7109375" bestFit="1" customWidth="1"/>
    <col min="950" max="950" width="34" bestFit="1" customWidth="1"/>
    <col min="951" max="951" width="20.28515625" bestFit="1" customWidth="1"/>
    <col min="952" max="952" width="26.28515625" bestFit="1" customWidth="1"/>
    <col min="953" max="953" width="35.7109375" bestFit="1" customWidth="1"/>
    <col min="954" max="954" width="22.7109375" bestFit="1" customWidth="1"/>
    <col min="955" max="955" width="25.28515625" bestFit="1" customWidth="1"/>
    <col min="956" max="956" width="24.5703125" bestFit="1" customWidth="1"/>
    <col min="957" max="957" width="27" bestFit="1" customWidth="1"/>
    <col min="958" max="958" width="28.42578125" bestFit="1" customWidth="1"/>
    <col min="959" max="959" width="38" bestFit="1" customWidth="1"/>
    <col min="960" max="960" width="33.28515625" bestFit="1" customWidth="1"/>
    <col min="961" max="961" width="35.7109375" bestFit="1" customWidth="1"/>
    <col min="962" max="962" width="40.7109375" bestFit="1" customWidth="1"/>
    <col min="963" max="963" width="49.140625" bestFit="1" customWidth="1"/>
    <col min="964" max="964" width="38.140625" bestFit="1" customWidth="1"/>
    <col min="965" max="965" width="42.7109375" bestFit="1" customWidth="1"/>
    <col min="966" max="966" width="13.7109375" bestFit="1" customWidth="1"/>
    <col min="967" max="967" width="32" bestFit="1" customWidth="1"/>
    <col min="968" max="968" width="6.5703125" bestFit="1" customWidth="1"/>
    <col min="969" max="969" width="66.28515625" bestFit="1" customWidth="1"/>
    <col min="970" max="970" width="15" bestFit="1" customWidth="1"/>
    <col min="971" max="971" width="20.85546875" bestFit="1" customWidth="1"/>
    <col min="972" max="972" width="17.28515625" bestFit="1" customWidth="1"/>
    <col min="973" max="973" width="31.28515625" bestFit="1" customWidth="1"/>
    <col min="974" max="974" width="17.7109375" bestFit="1" customWidth="1"/>
    <col min="975" max="975" width="37.42578125" bestFit="1" customWidth="1"/>
    <col min="976" max="976" width="42.5703125" bestFit="1" customWidth="1"/>
    <col min="977" max="977" width="29.28515625" bestFit="1" customWidth="1"/>
    <col min="978" max="978" width="30.85546875" bestFit="1" customWidth="1"/>
    <col min="979" max="979" width="29.28515625" bestFit="1" customWidth="1"/>
    <col min="980" max="980" width="27.28515625" bestFit="1" customWidth="1"/>
    <col min="981" max="981" width="24.85546875" bestFit="1" customWidth="1"/>
    <col min="982" max="982" width="33" bestFit="1" customWidth="1"/>
    <col min="983" max="983" width="59.7109375" bestFit="1" customWidth="1"/>
    <col min="984" max="984" width="48.7109375" bestFit="1" customWidth="1"/>
    <col min="985" max="985" width="54.28515625" bestFit="1" customWidth="1"/>
    <col min="986" max="986" width="24.7109375" bestFit="1" customWidth="1"/>
    <col min="987" max="987" width="16.5703125" bestFit="1" customWidth="1"/>
    <col min="988" max="988" width="32.85546875" bestFit="1" customWidth="1"/>
    <col min="989" max="989" width="32.7109375" bestFit="1" customWidth="1"/>
    <col min="990" max="990" width="21" bestFit="1" customWidth="1"/>
    <col min="991" max="991" width="11.42578125" bestFit="1" customWidth="1"/>
    <col min="992" max="992" width="21.7109375" bestFit="1" customWidth="1"/>
    <col min="993" max="993" width="27.140625" bestFit="1" customWidth="1"/>
    <col min="994" max="994" width="26.28515625" bestFit="1" customWidth="1"/>
    <col min="995" max="995" width="26.7109375" bestFit="1" customWidth="1"/>
    <col min="996" max="996" width="16.7109375" bestFit="1" customWidth="1"/>
    <col min="997" max="997" width="51.85546875" bestFit="1" customWidth="1"/>
    <col min="998" max="998" width="21.5703125" bestFit="1" customWidth="1"/>
    <col min="999" max="999" width="65" bestFit="1" customWidth="1"/>
    <col min="1000" max="1000" width="64.85546875" bestFit="1" customWidth="1"/>
    <col min="1001" max="1001" width="23.85546875" bestFit="1" customWidth="1"/>
    <col min="1002" max="1002" width="21" bestFit="1" customWidth="1"/>
    <col min="1003" max="1003" width="17.28515625" bestFit="1" customWidth="1"/>
    <col min="1004" max="1004" width="27.85546875" bestFit="1" customWidth="1"/>
    <col min="1005" max="1005" width="60.28515625" bestFit="1" customWidth="1"/>
    <col min="1006" max="1006" width="39.85546875" bestFit="1" customWidth="1"/>
    <col min="1007" max="1007" width="21.7109375" bestFit="1" customWidth="1"/>
    <col min="1008" max="1008" width="28.5703125" bestFit="1" customWidth="1"/>
    <col min="1009" max="1009" width="31.5703125" bestFit="1" customWidth="1"/>
    <col min="1010" max="1010" width="21.140625" bestFit="1" customWidth="1"/>
    <col min="1011" max="1011" width="19.28515625" bestFit="1" customWidth="1"/>
    <col min="1012" max="1012" width="15.140625" bestFit="1" customWidth="1"/>
    <col min="1013" max="1013" width="38.140625" bestFit="1" customWidth="1"/>
    <col min="1014" max="1014" width="19.5703125" bestFit="1" customWidth="1"/>
    <col min="1015" max="1015" width="18.140625" bestFit="1" customWidth="1"/>
    <col min="1016" max="1016" width="39.5703125" bestFit="1" customWidth="1"/>
    <col min="1017" max="1017" width="53.28515625" bestFit="1" customWidth="1"/>
    <col min="1018" max="1018" width="25.7109375" bestFit="1" customWidth="1"/>
    <col min="1019" max="1019" width="49.42578125" bestFit="1" customWidth="1"/>
    <col min="1020" max="1020" width="43.42578125" bestFit="1" customWidth="1"/>
    <col min="1021" max="1021" width="35" bestFit="1" customWidth="1"/>
    <col min="1022" max="1022" width="42.28515625" bestFit="1" customWidth="1"/>
    <col min="1023" max="1023" width="8.5703125" bestFit="1" customWidth="1"/>
    <col min="1024" max="1024" width="41.42578125" bestFit="1" customWidth="1"/>
    <col min="1025" max="1025" width="49.42578125" bestFit="1" customWidth="1"/>
    <col min="1026" max="1026" width="26.28515625" bestFit="1" customWidth="1"/>
    <col min="1027" max="1027" width="26" bestFit="1" customWidth="1"/>
    <col min="1028" max="1029" width="27.5703125" bestFit="1" customWidth="1"/>
    <col min="1030" max="1030" width="15.28515625" bestFit="1" customWidth="1"/>
    <col min="1031" max="1031" width="38.85546875" bestFit="1" customWidth="1"/>
    <col min="1032" max="1032" width="16.28515625" bestFit="1" customWidth="1"/>
    <col min="1033" max="1033" width="44.140625" bestFit="1" customWidth="1"/>
    <col min="1034" max="1034" width="50.42578125" bestFit="1" customWidth="1"/>
    <col min="1035" max="1035" width="36.140625" bestFit="1" customWidth="1"/>
    <col min="1036" max="1036" width="36.7109375" bestFit="1" customWidth="1"/>
    <col min="1037" max="1037" width="27.42578125" bestFit="1" customWidth="1"/>
    <col min="1038" max="1038" width="46.140625" bestFit="1" customWidth="1"/>
    <col min="1039" max="1039" width="18.28515625" bestFit="1" customWidth="1"/>
    <col min="1040" max="1040" width="15.42578125" bestFit="1" customWidth="1"/>
    <col min="1041" max="1041" width="41.28515625" bestFit="1" customWidth="1"/>
    <col min="1042" max="1042" width="32" bestFit="1" customWidth="1"/>
    <col min="1043" max="1043" width="38.7109375" bestFit="1" customWidth="1"/>
    <col min="1044" max="1044" width="42.85546875" bestFit="1" customWidth="1"/>
    <col min="1045" max="1045" width="43.42578125" bestFit="1" customWidth="1"/>
    <col min="1046" max="1046" width="36.7109375" bestFit="1" customWidth="1"/>
    <col min="1047" max="1047" width="17.5703125" bestFit="1" customWidth="1"/>
    <col min="1048" max="1048" width="41.28515625" bestFit="1" customWidth="1"/>
    <col min="1049" max="1049" width="37.28515625" bestFit="1" customWidth="1"/>
    <col min="1050" max="1050" width="29.28515625" bestFit="1" customWidth="1"/>
    <col min="1051" max="1051" width="30" bestFit="1" customWidth="1"/>
    <col min="1052" max="1052" width="64.140625" bestFit="1" customWidth="1"/>
    <col min="1053" max="1053" width="61.28515625" bestFit="1" customWidth="1"/>
    <col min="1054" max="1054" width="34.5703125" bestFit="1" customWidth="1"/>
    <col min="1055" max="1055" width="42" bestFit="1" customWidth="1"/>
    <col min="1056" max="1056" width="51.7109375" bestFit="1" customWidth="1"/>
    <col min="1057" max="1057" width="59.85546875" bestFit="1" customWidth="1"/>
    <col min="1058" max="1058" width="31.7109375" bestFit="1" customWidth="1"/>
    <col min="1059" max="1059" width="48.28515625" bestFit="1" customWidth="1"/>
    <col min="1060" max="1060" width="19.85546875" bestFit="1" customWidth="1"/>
    <col min="1061" max="1061" width="17.5703125" bestFit="1" customWidth="1"/>
    <col min="1062" max="1062" width="89.28515625" bestFit="1" customWidth="1"/>
    <col min="1063" max="1063" width="45.7109375" bestFit="1" customWidth="1"/>
    <col min="1064" max="1064" width="30.42578125" bestFit="1" customWidth="1"/>
    <col min="1065" max="1065" width="55.5703125" bestFit="1" customWidth="1"/>
    <col min="1066" max="1066" width="34.140625" bestFit="1" customWidth="1"/>
    <col min="1067" max="1067" width="26.7109375" bestFit="1" customWidth="1"/>
    <col min="1068" max="1068" width="40.42578125" bestFit="1" customWidth="1"/>
    <col min="1069" max="1069" width="18.7109375" bestFit="1" customWidth="1"/>
    <col min="1070" max="1070" width="19.140625" bestFit="1" customWidth="1"/>
    <col min="1071" max="1071" width="45.28515625" bestFit="1" customWidth="1"/>
    <col min="1072" max="1072" width="49.140625" bestFit="1" customWidth="1"/>
    <col min="1073" max="1073" width="56.5703125" bestFit="1" customWidth="1"/>
    <col min="1074" max="1074" width="37.7109375" bestFit="1" customWidth="1"/>
    <col min="1075" max="1075" width="44.5703125" bestFit="1" customWidth="1"/>
    <col min="1076" max="1076" width="28.5703125" bestFit="1" customWidth="1"/>
    <col min="1077" max="1077" width="30.42578125" bestFit="1" customWidth="1"/>
    <col min="1078" max="1078" width="31.5703125" bestFit="1" customWidth="1"/>
    <col min="1079" max="1079" width="29.5703125" bestFit="1" customWidth="1"/>
    <col min="1080" max="1080" width="44.140625" bestFit="1" customWidth="1"/>
    <col min="1081" max="1081" width="17.42578125" bestFit="1" customWidth="1"/>
    <col min="1082" max="1082" width="41.5703125" bestFit="1" customWidth="1"/>
    <col min="1083" max="1083" width="49.28515625" bestFit="1" customWidth="1"/>
    <col min="1084" max="1084" width="42.7109375" bestFit="1" customWidth="1"/>
    <col min="1085" max="1085" width="29.7109375" bestFit="1" customWidth="1"/>
    <col min="1086" max="1086" width="59.7109375" bestFit="1" customWidth="1"/>
    <col min="1087" max="1087" width="31" bestFit="1" customWidth="1"/>
    <col min="1088" max="1088" width="34.7109375" bestFit="1" customWidth="1"/>
    <col min="1089" max="1089" width="44.42578125" bestFit="1" customWidth="1"/>
    <col min="1090" max="1090" width="40.85546875" bestFit="1" customWidth="1"/>
    <col min="1091" max="1091" width="55.7109375" bestFit="1" customWidth="1"/>
    <col min="1092" max="1092" width="34.28515625" bestFit="1" customWidth="1"/>
    <col min="1093" max="1093" width="47.28515625" bestFit="1" customWidth="1"/>
    <col min="1094" max="1094" width="32.42578125" bestFit="1" customWidth="1"/>
    <col min="1095" max="1095" width="17.42578125" bestFit="1" customWidth="1"/>
    <col min="1096" max="1096" width="31.7109375" bestFit="1" customWidth="1"/>
    <col min="1097" max="1097" width="47.7109375" bestFit="1" customWidth="1"/>
    <col min="1098" max="1098" width="32.5703125" bestFit="1" customWidth="1"/>
    <col min="1099" max="1099" width="33.28515625" bestFit="1" customWidth="1"/>
    <col min="1100" max="1100" width="20" bestFit="1" customWidth="1"/>
    <col min="1101" max="1101" width="86" bestFit="1" customWidth="1"/>
    <col min="1102" max="1102" width="71.7109375" bestFit="1" customWidth="1"/>
    <col min="1103" max="1103" width="30.7109375" bestFit="1" customWidth="1"/>
    <col min="1104" max="1104" width="49.28515625" bestFit="1" customWidth="1"/>
    <col min="1105" max="1105" width="37.7109375" bestFit="1" customWidth="1"/>
    <col min="1106" max="1106" width="53.42578125" bestFit="1" customWidth="1"/>
    <col min="1107" max="1107" width="50.140625" bestFit="1" customWidth="1"/>
    <col min="1108" max="1108" width="42.42578125" bestFit="1" customWidth="1"/>
    <col min="1109" max="1109" width="44.5703125" bestFit="1" customWidth="1"/>
    <col min="1110" max="1110" width="51.28515625" bestFit="1" customWidth="1"/>
    <col min="1111" max="1111" width="30.7109375" bestFit="1" customWidth="1"/>
    <col min="1112" max="1112" width="43" bestFit="1" customWidth="1"/>
    <col min="1113" max="1113" width="61.42578125" bestFit="1" customWidth="1"/>
    <col min="1114" max="1114" width="40.85546875" bestFit="1" customWidth="1"/>
    <col min="1115" max="1115" width="27.28515625" bestFit="1" customWidth="1"/>
    <col min="1116" max="1116" width="54.7109375" bestFit="1" customWidth="1"/>
    <col min="1117" max="1117" width="41.140625" bestFit="1" customWidth="1"/>
    <col min="1118" max="1118" width="56.85546875" bestFit="1" customWidth="1"/>
    <col min="1119" max="1119" width="27.28515625" bestFit="1" customWidth="1"/>
    <col min="1120" max="1120" width="18" bestFit="1" customWidth="1"/>
    <col min="1121" max="1121" width="47.7109375" bestFit="1" customWidth="1"/>
    <col min="1122" max="1122" width="42.5703125" bestFit="1" customWidth="1"/>
    <col min="1123" max="1123" width="19" bestFit="1" customWidth="1"/>
    <col min="1124" max="1124" width="27.42578125" bestFit="1" customWidth="1"/>
    <col min="1125" max="1125" width="36.42578125" bestFit="1" customWidth="1"/>
    <col min="1126" max="1126" width="17.28515625" bestFit="1" customWidth="1"/>
    <col min="1127" max="1127" width="29" bestFit="1" customWidth="1"/>
    <col min="1128" max="1128" width="28.7109375" bestFit="1" customWidth="1"/>
    <col min="1129" max="1129" width="29.85546875" bestFit="1" customWidth="1"/>
    <col min="1130" max="1130" width="98.5703125" bestFit="1" customWidth="1"/>
    <col min="1131" max="1131" width="25" bestFit="1" customWidth="1"/>
    <col min="1132" max="1132" width="31.5703125" bestFit="1" customWidth="1"/>
    <col min="1133" max="1133" width="18.140625" bestFit="1" customWidth="1"/>
    <col min="1134" max="1134" width="18" bestFit="1" customWidth="1"/>
    <col min="1135" max="1135" width="10.7109375" bestFit="1" customWidth="1"/>
    <col min="1136" max="1136" width="9.42578125" bestFit="1" customWidth="1"/>
    <col min="1137" max="1137" width="30.7109375" bestFit="1" customWidth="1"/>
    <col min="1138" max="1138" width="29.28515625" bestFit="1" customWidth="1"/>
    <col min="1139" max="1139" width="33.28515625" bestFit="1" customWidth="1"/>
    <col min="1140" max="1140" width="41.85546875" bestFit="1" customWidth="1"/>
    <col min="1141" max="1141" width="47.28515625" bestFit="1" customWidth="1"/>
    <col min="1142" max="1142" width="20.28515625" bestFit="1" customWidth="1"/>
    <col min="1143" max="1143" width="14.5703125" bestFit="1" customWidth="1"/>
    <col min="1144" max="1144" width="9.28515625" bestFit="1" customWidth="1"/>
    <col min="1145" max="1145" width="33.28515625" bestFit="1" customWidth="1"/>
    <col min="1146" max="1146" width="42.140625" bestFit="1" customWidth="1"/>
    <col min="1147" max="1147" width="20.140625" bestFit="1" customWidth="1"/>
    <col min="1148" max="1148" width="31.42578125" bestFit="1" customWidth="1"/>
    <col min="1149" max="1149" width="29" bestFit="1" customWidth="1"/>
    <col min="1150" max="1150" width="17.85546875" bestFit="1" customWidth="1"/>
    <col min="1151" max="1151" width="18.140625" bestFit="1" customWidth="1"/>
    <col min="1152" max="1152" width="18.5703125" bestFit="1" customWidth="1"/>
    <col min="1153" max="1153" width="45" bestFit="1" customWidth="1"/>
    <col min="1154" max="1154" width="29.7109375" bestFit="1" customWidth="1"/>
    <col min="1155" max="1155" width="32.7109375" bestFit="1" customWidth="1"/>
    <col min="1156" max="1156" width="31" bestFit="1" customWidth="1"/>
    <col min="1157" max="1157" width="27.42578125" bestFit="1" customWidth="1"/>
    <col min="1158" max="1158" width="33.7109375" bestFit="1" customWidth="1"/>
    <col min="1159" max="1159" width="31.7109375" bestFit="1" customWidth="1"/>
    <col min="1160" max="1160" width="32.28515625" bestFit="1" customWidth="1"/>
    <col min="1161" max="1161" width="32.7109375" bestFit="1" customWidth="1"/>
    <col min="1162" max="1162" width="30.85546875" bestFit="1" customWidth="1"/>
    <col min="1163" max="1163" width="52.7109375" bestFit="1" customWidth="1"/>
    <col min="1164" max="1164" width="46.140625" bestFit="1" customWidth="1"/>
    <col min="1165" max="1165" width="28.28515625" bestFit="1" customWidth="1"/>
    <col min="1166" max="1166" width="20.7109375" bestFit="1" customWidth="1"/>
    <col min="1167" max="1167" width="35.5703125" bestFit="1" customWidth="1"/>
    <col min="1168" max="1168" width="45.140625" bestFit="1" customWidth="1"/>
    <col min="1169" max="1169" width="32.7109375" bestFit="1" customWidth="1"/>
    <col min="1170" max="1170" width="45.5703125" bestFit="1" customWidth="1"/>
    <col min="1171" max="1171" width="45.140625" bestFit="1" customWidth="1"/>
    <col min="1172" max="1172" width="18.28515625" bestFit="1" customWidth="1"/>
    <col min="1173" max="1173" width="51.42578125" bestFit="1" customWidth="1"/>
    <col min="1174" max="1174" width="17.42578125" bestFit="1" customWidth="1"/>
    <col min="1175" max="1175" width="19.7109375" bestFit="1" customWidth="1"/>
    <col min="1176" max="1176" width="32.28515625" bestFit="1" customWidth="1"/>
    <col min="1177" max="1177" width="62.7109375" bestFit="1" customWidth="1"/>
    <col min="1178" max="1178" width="24.28515625" bestFit="1" customWidth="1"/>
    <col min="1179" max="1179" width="48.140625" bestFit="1" customWidth="1"/>
    <col min="1180" max="1180" width="24" bestFit="1" customWidth="1"/>
    <col min="1181" max="1181" width="53.85546875" bestFit="1" customWidth="1"/>
    <col min="1182" max="1182" width="42.28515625" bestFit="1" customWidth="1"/>
    <col min="1183" max="1183" width="35.85546875" bestFit="1" customWidth="1"/>
    <col min="1184" max="1184" width="46.7109375" bestFit="1" customWidth="1"/>
    <col min="1185" max="1185" width="55.85546875" bestFit="1" customWidth="1"/>
    <col min="1186" max="1186" width="63.140625" bestFit="1" customWidth="1"/>
    <col min="1187" max="1187" width="32.85546875" bestFit="1" customWidth="1"/>
    <col min="1188" max="1188" width="45.140625" bestFit="1" customWidth="1"/>
    <col min="1189" max="1189" width="30.85546875" bestFit="1" customWidth="1"/>
    <col min="1190" max="1190" width="36.7109375" bestFit="1" customWidth="1"/>
    <col min="1191" max="1191" width="20.28515625" bestFit="1" customWidth="1"/>
    <col min="1192" max="1192" width="53.28515625" bestFit="1" customWidth="1"/>
    <col min="1193" max="1193" width="59.28515625" bestFit="1" customWidth="1"/>
    <col min="1194" max="1194" width="30.42578125" bestFit="1" customWidth="1"/>
    <col min="1195" max="1195" width="34.5703125" bestFit="1" customWidth="1"/>
    <col min="1196" max="1196" width="37.5703125" bestFit="1" customWidth="1"/>
    <col min="1197" max="1197" width="37.7109375" bestFit="1" customWidth="1"/>
    <col min="1198" max="1198" width="24.85546875" bestFit="1" customWidth="1"/>
    <col min="1199" max="1199" width="18.28515625" bestFit="1" customWidth="1"/>
    <col min="1200" max="1200" width="26.7109375" bestFit="1" customWidth="1"/>
    <col min="1201" max="1201" width="21.140625" bestFit="1" customWidth="1"/>
    <col min="1202" max="1202" width="21.7109375" bestFit="1" customWidth="1"/>
    <col min="1203" max="1203" width="30.5703125" bestFit="1" customWidth="1"/>
    <col min="1204" max="1204" width="34" bestFit="1" customWidth="1"/>
    <col min="1205" max="1205" width="55.7109375" bestFit="1" customWidth="1"/>
    <col min="1206" max="1206" width="59.5703125" bestFit="1" customWidth="1"/>
    <col min="1207" max="1207" width="33.85546875" bestFit="1" customWidth="1"/>
    <col min="1208" max="1208" width="28" bestFit="1" customWidth="1"/>
    <col min="1209" max="1209" width="31.28515625" bestFit="1" customWidth="1"/>
    <col min="1210" max="1210" width="16.5703125" bestFit="1" customWidth="1"/>
    <col min="1211" max="1211" width="26.140625" bestFit="1" customWidth="1"/>
    <col min="1212" max="1212" width="25.7109375" bestFit="1" customWidth="1"/>
    <col min="1213" max="1213" width="50.28515625" bestFit="1" customWidth="1"/>
    <col min="1214" max="1214" width="56.140625" bestFit="1" customWidth="1"/>
    <col min="1215" max="1215" width="17.7109375" bestFit="1" customWidth="1"/>
    <col min="1216" max="1216" width="39.7109375" bestFit="1" customWidth="1"/>
    <col min="1217" max="1217" width="45.28515625" bestFit="1" customWidth="1"/>
    <col min="1218" max="1218" width="30.5703125" bestFit="1" customWidth="1"/>
    <col min="1219" max="1219" width="27.5703125" bestFit="1" customWidth="1"/>
    <col min="1220" max="1220" width="43" bestFit="1" customWidth="1"/>
    <col min="1221" max="1221" width="49.5703125" bestFit="1" customWidth="1"/>
    <col min="1222" max="1222" width="27.7109375" bestFit="1" customWidth="1"/>
    <col min="1223" max="1223" width="34.85546875" bestFit="1" customWidth="1"/>
    <col min="1224" max="1224" width="43.7109375" bestFit="1" customWidth="1"/>
    <col min="1225" max="1225" width="46.7109375" bestFit="1" customWidth="1"/>
    <col min="1226" max="1227" width="47.28515625" bestFit="1" customWidth="1"/>
    <col min="1228" max="1228" width="30.7109375" bestFit="1" customWidth="1"/>
    <col min="1229" max="1229" width="48.140625" bestFit="1" customWidth="1"/>
    <col min="1230" max="1230" width="48.28515625" bestFit="1" customWidth="1"/>
    <col min="1231" max="1231" width="48.85546875" bestFit="1" customWidth="1"/>
    <col min="1232" max="1232" width="47.140625" bestFit="1" customWidth="1"/>
    <col min="1233" max="1233" width="30.7109375" bestFit="1" customWidth="1"/>
    <col min="1234" max="1234" width="39.5703125" bestFit="1" customWidth="1"/>
    <col min="1235" max="1235" width="60.7109375" bestFit="1" customWidth="1"/>
    <col min="1236" max="1236" width="44.7109375" bestFit="1" customWidth="1"/>
    <col min="1237" max="1237" width="21.7109375" bestFit="1" customWidth="1"/>
    <col min="1238" max="1238" width="26.28515625" bestFit="1" customWidth="1"/>
    <col min="1239" max="1239" width="32.85546875" bestFit="1" customWidth="1"/>
    <col min="1240" max="1240" width="30.7109375" bestFit="1" customWidth="1"/>
    <col min="1241" max="1241" width="29.140625" bestFit="1" customWidth="1"/>
    <col min="1242" max="1242" width="30.42578125" bestFit="1" customWidth="1"/>
    <col min="1243" max="1243" width="38.5703125" bestFit="1" customWidth="1"/>
    <col min="1244" max="1244" width="30.5703125" bestFit="1" customWidth="1"/>
    <col min="1245" max="1245" width="33.140625" bestFit="1" customWidth="1"/>
    <col min="1246" max="1246" width="22.85546875" bestFit="1" customWidth="1"/>
    <col min="1247" max="1247" width="23.28515625" bestFit="1" customWidth="1"/>
    <col min="1248" max="1248" width="31.7109375" bestFit="1" customWidth="1"/>
    <col min="1249" max="1249" width="38.85546875" bestFit="1" customWidth="1"/>
    <col min="1250" max="1250" width="51.28515625" bestFit="1" customWidth="1"/>
    <col min="1251" max="1251" width="37.7109375" bestFit="1" customWidth="1"/>
    <col min="1252" max="1252" width="40.7109375" bestFit="1" customWidth="1"/>
    <col min="1253" max="1253" width="46.42578125" bestFit="1" customWidth="1"/>
    <col min="1254" max="1254" width="33.28515625" bestFit="1" customWidth="1"/>
    <col min="1255" max="1255" width="77.85546875" bestFit="1" customWidth="1"/>
    <col min="1256" max="1256" width="74.28515625" bestFit="1" customWidth="1"/>
    <col min="1257" max="1257" width="64.7109375" bestFit="1" customWidth="1"/>
    <col min="1258" max="1258" width="37.42578125" bestFit="1" customWidth="1"/>
    <col min="1259" max="1259" width="55" bestFit="1" customWidth="1"/>
    <col min="1260" max="1260" width="72.5703125" bestFit="1" customWidth="1"/>
    <col min="1261" max="1261" width="45.28515625" bestFit="1" customWidth="1"/>
    <col min="1262" max="1262" width="31.85546875" bestFit="1" customWidth="1"/>
    <col min="1263" max="1263" width="35.7109375" bestFit="1" customWidth="1"/>
    <col min="1264" max="1264" width="41.28515625" bestFit="1" customWidth="1"/>
    <col min="1265" max="1265" width="52.7109375" bestFit="1" customWidth="1"/>
    <col min="1266" max="1266" width="112.42578125" bestFit="1" customWidth="1"/>
    <col min="1267" max="1267" width="53.140625" bestFit="1" customWidth="1"/>
    <col min="1268" max="1268" width="45.140625" bestFit="1" customWidth="1"/>
    <col min="1269" max="1269" width="20.140625" bestFit="1" customWidth="1"/>
    <col min="1270" max="1270" width="32.85546875" bestFit="1" customWidth="1"/>
    <col min="1271" max="1271" width="45" bestFit="1" customWidth="1"/>
    <col min="1272" max="1272" width="52.5703125" bestFit="1" customWidth="1"/>
    <col min="1273" max="1273" width="40.7109375" bestFit="1" customWidth="1"/>
    <col min="1274" max="1274" width="27.42578125" bestFit="1" customWidth="1"/>
    <col min="1275" max="1275" width="42.7109375" bestFit="1" customWidth="1"/>
    <col min="1276" max="1276" width="41.85546875" bestFit="1" customWidth="1"/>
    <col min="1277" max="1277" width="27.7109375" bestFit="1" customWidth="1"/>
    <col min="1278" max="1278" width="45.28515625" bestFit="1" customWidth="1"/>
    <col min="1279" max="1279" width="21.28515625" bestFit="1" customWidth="1"/>
    <col min="1280" max="1280" width="33.28515625" bestFit="1" customWidth="1"/>
    <col min="1281" max="1281" width="23.5703125" bestFit="1" customWidth="1"/>
    <col min="1282" max="1282" width="37" bestFit="1" customWidth="1"/>
    <col min="1283" max="1283" width="42.42578125" bestFit="1" customWidth="1"/>
    <col min="1284" max="1284" width="28.5703125" bestFit="1" customWidth="1"/>
    <col min="1285" max="1285" width="34.140625" bestFit="1" customWidth="1"/>
    <col min="1286" max="1286" width="16.85546875" bestFit="1" customWidth="1"/>
    <col min="1287" max="1287" width="29.28515625" bestFit="1" customWidth="1"/>
    <col min="1288" max="1288" width="24.7109375" bestFit="1" customWidth="1"/>
    <col min="1289" max="1289" width="33.7109375" bestFit="1" customWidth="1"/>
    <col min="1290" max="1290" width="22.140625" bestFit="1" customWidth="1"/>
    <col min="1291" max="1291" width="32.5703125" bestFit="1" customWidth="1"/>
    <col min="1292" max="1292" width="36.28515625" bestFit="1" customWidth="1"/>
    <col min="1293" max="1293" width="42.5703125" bestFit="1" customWidth="1"/>
    <col min="1294" max="1294" width="39.28515625" bestFit="1" customWidth="1"/>
    <col min="1295" max="1295" width="20.42578125" bestFit="1" customWidth="1"/>
    <col min="1296" max="1296" width="37.28515625" bestFit="1" customWidth="1"/>
    <col min="1297" max="1297" width="16" bestFit="1" customWidth="1"/>
    <col min="1298" max="1298" width="15.7109375" bestFit="1" customWidth="1"/>
    <col min="1299" max="1300" width="35.7109375" bestFit="1" customWidth="1"/>
    <col min="1301" max="1301" width="28.28515625" bestFit="1" customWidth="1"/>
    <col min="1302" max="1302" width="36.42578125" bestFit="1" customWidth="1"/>
    <col min="1303" max="1303" width="24" bestFit="1" customWidth="1"/>
    <col min="1304" max="1304" width="50.28515625" bestFit="1" customWidth="1"/>
    <col min="1305" max="1305" width="31.5703125" bestFit="1" customWidth="1"/>
    <col min="1306" max="1306" width="39.28515625" bestFit="1" customWidth="1"/>
    <col min="1307" max="1307" width="39" bestFit="1" customWidth="1"/>
    <col min="1308" max="1309" width="33.140625" bestFit="1" customWidth="1"/>
    <col min="1310" max="1310" width="46.42578125" bestFit="1" customWidth="1"/>
    <col min="1311" max="1311" width="25.7109375" bestFit="1" customWidth="1"/>
    <col min="1312" max="1312" width="25.42578125" bestFit="1" customWidth="1"/>
    <col min="1313" max="1313" width="35.28515625" bestFit="1" customWidth="1"/>
    <col min="1314" max="1314" width="43.42578125" bestFit="1" customWidth="1"/>
    <col min="1315" max="1315" width="42.5703125" bestFit="1" customWidth="1"/>
    <col min="1316" max="1316" width="27.5703125" bestFit="1" customWidth="1"/>
    <col min="1317" max="1317" width="34.42578125" bestFit="1" customWidth="1"/>
    <col min="1318" max="1318" width="38.140625" bestFit="1" customWidth="1"/>
    <col min="1319" max="1319" width="47.28515625" bestFit="1" customWidth="1"/>
    <col min="1320" max="1320" width="38.28515625" bestFit="1" customWidth="1"/>
    <col min="1321" max="1321" width="30.42578125" bestFit="1" customWidth="1"/>
    <col min="1322" max="1322" width="39.42578125" bestFit="1" customWidth="1"/>
    <col min="1323" max="1323" width="34.5703125" bestFit="1" customWidth="1"/>
    <col min="1324" max="1324" width="32.28515625" bestFit="1" customWidth="1"/>
    <col min="1325" max="1325" width="42.7109375" bestFit="1" customWidth="1"/>
    <col min="1326" max="1326" width="47.7109375" bestFit="1" customWidth="1"/>
    <col min="1327" max="1327" width="44.28515625" bestFit="1" customWidth="1"/>
    <col min="1328" max="1328" width="34.42578125" bestFit="1" customWidth="1"/>
    <col min="1329" max="1329" width="27.28515625" bestFit="1" customWidth="1"/>
    <col min="1330" max="1330" width="30.5703125" bestFit="1" customWidth="1"/>
    <col min="1331" max="1331" width="26.42578125" bestFit="1" customWidth="1"/>
    <col min="1332" max="1332" width="24.85546875" bestFit="1" customWidth="1"/>
    <col min="1333" max="1333" width="32.5703125" bestFit="1" customWidth="1"/>
    <col min="1334" max="1334" width="39.140625" bestFit="1" customWidth="1"/>
    <col min="1335" max="1335" width="23.7109375" bestFit="1" customWidth="1"/>
    <col min="1336" max="1336" width="42.85546875" bestFit="1" customWidth="1"/>
    <col min="1337" max="1337" width="39.28515625" bestFit="1" customWidth="1"/>
    <col min="1338" max="1338" width="28.28515625" bestFit="1" customWidth="1"/>
    <col min="1339" max="1339" width="43.7109375" bestFit="1" customWidth="1"/>
    <col min="1340" max="1340" width="28.7109375" bestFit="1" customWidth="1"/>
    <col min="1341" max="1341" width="51.7109375" bestFit="1" customWidth="1"/>
    <col min="1342" max="1342" width="52" bestFit="1" customWidth="1"/>
    <col min="1343" max="1343" width="35.140625" bestFit="1" customWidth="1"/>
    <col min="1344" max="1344" width="19.42578125" bestFit="1" customWidth="1"/>
    <col min="1345" max="1345" width="33.140625" bestFit="1" customWidth="1"/>
    <col min="1346" max="1346" width="26.28515625" bestFit="1" customWidth="1"/>
    <col min="1347" max="1347" width="26.42578125" bestFit="1" customWidth="1"/>
    <col min="1348" max="1348" width="10" bestFit="1" customWidth="1"/>
    <col min="1349" max="1349" width="20.140625" bestFit="1" customWidth="1"/>
    <col min="1350" max="1350" width="29" bestFit="1" customWidth="1"/>
    <col min="1351" max="1351" width="23.28515625" bestFit="1" customWidth="1"/>
    <col min="1352" max="1352" width="20.28515625" bestFit="1" customWidth="1"/>
    <col min="1353" max="1353" width="31.28515625" bestFit="1" customWidth="1"/>
    <col min="1354" max="1354" width="21.7109375" bestFit="1" customWidth="1"/>
    <col min="1355" max="1355" width="38.7109375" bestFit="1" customWidth="1"/>
    <col min="1356" max="1356" width="57.42578125" bestFit="1" customWidth="1"/>
    <col min="1357" max="1357" width="25.85546875" bestFit="1" customWidth="1"/>
    <col min="1358" max="1358" width="62" bestFit="1" customWidth="1"/>
    <col min="1359" max="1359" width="26.140625" bestFit="1" customWidth="1"/>
    <col min="1360" max="1360" width="29.28515625" bestFit="1" customWidth="1"/>
    <col min="1361" max="1362" width="56" bestFit="1" customWidth="1"/>
    <col min="1363" max="1363" width="21" bestFit="1" customWidth="1"/>
    <col min="1364" max="1364" width="39.7109375" bestFit="1" customWidth="1"/>
    <col min="1365" max="1365" width="39.85546875" bestFit="1" customWidth="1"/>
    <col min="1366" max="1366" width="27.42578125" bestFit="1" customWidth="1"/>
    <col min="1367" max="1367" width="26.140625" bestFit="1" customWidth="1"/>
    <col min="1368" max="1368" width="62.7109375" bestFit="1" customWidth="1"/>
    <col min="1369" max="1369" width="67.7109375" bestFit="1" customWidth="1"/>
    <col min="1370" max="1370" width="53" bestFit="1" customWidth="1"/>
    <col min="1371" max="1371" width="26.28515625" bestFit="1" customWidth="1"/>
    <col min="1372" max="1372" width="28.140625" bestFit="1" customWidth="1"/>
    <col min="1373" max="1373" width="53.28515625" bestFit="1" customWidth="1"/>
    <col min="1374" max="1374" width="25.28515625" bestFit="1" customWidth="1"/>
    <col min="1375" max="1375" width="26" bestFit="1" customWidth="1"/>
    <col min="1376" max="1376" width="36.5703125" bestFit="1" customWidth="1"/>
    <col min="1377" max="1377" width="67.85546875" bestFit="1" customWidth="1"/>
    <col min="1378" max="1378" width="43.28515625" bestFit="1" customWidth="1"/>
    <col min="1379" max="1379" width="86.42578125" bestFit="1" customWidth="1"/>
    <col min="1380" max="1380" width="33.7109375" bestFit="1" customWidth="1"/>
    <col min="1381" max="1381" width="42.7109375" bestFit="1" customWidth="1"/>
    <col min="1382" max="1382" width="52.28515625" bestFit="1" customWidth="1"/>
    <col min="1383" max="1383" width="34.28515625" bestFit="1" customWidth="1"/>
    <col min="1384" max="1384" width="15.7109375" bestFit="1" customWidth="1"/>
    <col min="1385" max="1386" width="36.7109375" bestFit="1" customWidth="1"/>
    <col min="1387" max="1387" width="44.7109375" bestFit="1" customWidth="1"/>
    <col min="1388" max="1388" width="19.5703125" bestFit="1" customWidth="1"/>
    <col min="1389" max="1389" width="20" bestFit="1" customWidth="1"/>
    <col min="1390" max="1390" width="16.5703125" bestFit="1" customWidth="1"/>
    <col min="1391" max="1391" width="52.28515625" bestFit="1" customWidth="1"/>
    <col min="1392" max="1392" width="44.5703125" bestFit="1" customWidth="1"/>
    <col min="1393" max="1393" width="39.7109375" bestFit="1" customWidth="1"/>
    <col min="1394" max="1394" width="71" bestFit="1" customWidth="1"/>
    <col min="1395" max="1395" width="38.28515625" bestFit="1" customWidth="1"/>
    <col min="1396" max="1396" width="30.140625" bestFit="1" customWidth="1"/>
    <col min="1397" max="1397" width="21.5703125" bestFit="1" customWidth="1"/>
    <col min="1398" max="1399" width="32.42578125" bestFit="1" customWidth="1"/>
    <col min="1400" max="1400" width="85.140625" bestFit="1" customWidth="1"/>
    <col min="1401" max="1401" width="93.140625" bestFit="1" customWidth="1"/>
    <col min="1402" max="1402" width="83.7109375" bestFit="1" customWidth="1"/>
    <col min="1403" max="1403" width="16" bestFit="1" customWidth="1"/>
    <col min="1404" max="1404" width="25.7109375" bestFit="1" customWidth="1"/>
    <col min="1405" max="1405" width="23.140625" bestFit="1" customWidth="1"/>
    <col min="1406" max="1406" width="42.5703125" bestFit="1" customWidth="1"/>
    <col min="1407" max="1407" width="52.7109375" bestFit="1" customWidth="1"/>
    <col min="1408" max="1409" width="21.5703125" bestFit="1" customWidth="1"/>
    <col min="1410" max="1410" width="62.5703125" bestFit="1" customWidth="1"/>
    <col min="1411" max="1411" width="77.85546875" bestFit="1" customWidth="1"/>
    <col min="1412" max="1412" width="48.7109375" bestFit="1" customWidth="1"/>
    <col min="1413" max="1413" width="26.42578125" bestFit="1" customWidth="1"/>
    <col min="1414" max="1414" width="24.28515625" bestFit="1" customWidth="1"/>
    <col min="1415" max="1415" width="19" bestFit="1" customWidth="1"/>
    <col min="1416" max="1416" width="37.140625" bestFit="1" customWidth="1"/>
    <col min="1417" max="1417" width="34.42578125" bestFit="1" customWidth="1"/>
    <col min="1418" max="1418" width="53.5703125" bestFit="1" customWidth="1"/>
    <col min="1419" max="1419" width="38.85546875" bestFit="1" customWidth="1"/>
    <col min="1420" max="1420" width="78.7109375" bestFit="1" customWidth="1"/>
    <col min="1421" max="1421" width="19.7109375" bestFit="1" customWidth="1"/>
    <col min="1422" max="1423" width="39.7109375" bestFit="1" customWidth="1"/>
    <col min="1424" max="1424" width="82.5703125" bestFit="1" customWidth="1"/>
    <col min="1425" max="1425" width="43" bestFit="1" customWidth="1"/>
    <col min="1426" max="1426" width="20.5703125" bestFit="1" customWidth="1"/>
    <col min="1427" max="1427" width="41" bestFit="1" customWidth="1"/>
    <col min="1428" max="1428" width="45.7109375" bestFit="1" customWidth="1"/>
    <col min="1429" max="1429" width="27.7109375" bestFit="1" customWidth="1"/>
    <col min="1430" max="1430" width="17.28515625" bestFit="1" customWidth="1"/>
    <col min="1431" max="1431" width="37.42578125" bestFit="1" customWidth="1"/>
    <col min="1432" max="1432" width="31" bestFit="1" customWidth="1"/>
    <col min="1433" max="1433" width="36.28515625" bestFit="1" customWidth="1"/>
    <col min="1434" max="1434" width="31.7109375" bestFit="1" customWidth="1"/>
    <col min="1435" max="1435" width="36.85546875" bestFit="1" customWidth="1"/>
    <col min="1436" max="1436" width="58.5703125" bestFit="1" customWidth="1"/>
    <col min="1437" max="1437" width="30.28515625" bestFit="1" customWidth="1"/>
    <col min="1438" max="1438" width="29" bestFit="1" customWidth="1"/>
    <col min="1439" max="1439" width="23" bestFit="1" customWidth="1"/>
    <col min="1440" max="1440" width="17.7109375" bestFit="1" customWidth="1"/>
    <col min="1441" max="1441" width="33.28515625" bestFit="1" customWidth="1"/>
    <col min="1442" max="1442" width="18.7109375" bestFit="1" customWidth="1"/>
    <col min="1443" max="1443" width="45" bestFit="1" customWidth="1"/>
    <col min="1444" max="1444" width="26.28515625" bestFit="1" customWidth="1"/>
    <col min="1445" max="1445" width="31.85546875" bestFit="1" customWidth="1"/>
    <col min="1446" max="1446" width="23.85546875" bestFit="1" customWidth="1"/>
    <col min="1447" max="1447" width="37.85546875" bestFit="1" customWidth="1"/>
    <col min="1448" max="1448" width="29.7109375" bestFit="1" customWidth="1"/>
    <col min="1449" max="1449" width="58.7109375" bestFit="1" customWidth="1"/>
    <col min="1450" max="1450" width="65.7109375" bestFit="1" customWidth="1"/>
    <col min="1451" max="1451" width="31.85546875" bestFit="1" customWidth="1"/>
    <col min="1452" max="1452" width="32.28515625" bestFit="1" customWidth="1"/>
    <col min="1453" max="1453" width="36.7109375" bestFit="1" customWidth="1"/>
    <col min="1454" max="1454" width="45.7109375" bestFit="1" customWidth="1"/>
    <col min="1455" max="1455" width="42.28515625" bestFit="1" customWidth="1"/>
    <col min="1456" max="1456" width="24" bestFit="1" customWidth="1"/>
    <col min="1457" max="1457" width="67.140625" bestFit="1" customWidth="1"/>
    <col min="1458" max="1458" width="23.5703125" bestFit="1" customWidth="1"/>
    <col min="1459" max="1459" width="42.28515625" bestFit="1" customWidth="1"/>
    <col min="1460" max="1460" width="25" bestFit="1" customWidth="1"/>
    <col min="1461" max="1461" width="38.5703125" bestFit="1" customWidth="1"/>
    <col min="1462" max="1462" width="56.28515625" bestFit="1" customWidth="1"/>
    <col min="1463" max="1463" width="57.28515625" bestFit="1" customWidth="1"/>
    <col min="1464" max="1464" width="48.85546875" bestFit="1" customWidth="1"/>
    <col min="1465" max="1465" width="25.7109375" bestFit="1" customWidth="1"/>
    <col min="1466" max="1466" width="31.42578125" bestFit="1" customWidth="1"/>
    <col min="1467" max="1467" width="58.28515625" bestFit="1" customWidth="1"/>
    <col min="1468" max="1468" width="33.28515625" bestFit="1" customWidth="1"/>
    <col min="1469" max="1469" width="53.7109375" bestFit="1" customWidth="1"/>
    <col min="1470" max="1470" width="48" bestFit="1" customWidth="1"/>
    <col min="1471" max="1471" width="20.7109375" bestFit="1" customWidth="1"/>
    <col min="1472" max="1472" width="15.7109375" bestFit="1" customWidth="1"/>
    <col min="1473" max="1473" width="60" bestFit="1" customWidth="1"/>
    <col min="1474" max="1474" width="46.42578125" bestFit="1" customWidth="1"/>
    <col min="1475" max="1475" width="31.7109375" bestFit="1" customWidth="1"/>
    <col min="1476" max="1476" width="32.7109375" bestFit="1" customWidth="1"/>
    <col min="1477" max="1477" width="8.5703125" bestFit="1" customWidth="1"/>
    <col min="1478" max="1478" width="30.28515625" bestFit="1" customWidth="1"/>
    <col min="1479" max="1479" width="62" bestFit="1" customWidth="1"/>
    <col min="1480" max="1480" width="14.140625" bestFit="1" customWidth="1"/>
    <col min="1481" max="1481" width="31.7109375" bestFit="1" customWidth="1"/>
    <col min="1482" max="1482" width="14.85546875" bestFit="1" customWidth="1"/>
    <col min="1483" max="1483" width="24.7109375" bestFit="1" customWidth="1"/>
    <col min="1484" max="1484" width="23.7109375" bestFit="1" customWidth="1"/>
    <col min="1485" max="1485" width="26.28515625" bestFit="1" customWidth="1"/>
    <col min="1486" max="1486" width="31.140625" bestFit="1" customWidth="1"/>
    <col min="1487" max="1487" width="27.7109375" bestFit="1" customWidth="1"/>
    <col min="1488" max="1488" width="27.85546875" bestFit="1" customWidth="1"/>
    <col min="1489" max="1489" width="27" bestFit="1" customWidth="1"/>
    <col min="1490" max="1490" width="16.28515625" bestFit="1" customWidth="1"/>
    <col min="1491" max="1491" width="40.28515625" bestFit="1" customWidth="1"/>
    <col min="1492" max="1492" width="27.85546875" bestFit="1" customWidth="1"/>
    <col min="1493" max="1493" width="35.42578125" bestFit="1" customWidth="1"/>
    <col min="1494" max="1494" width="57.42578125" bestFit="1" customWidth="1"/>
    <col min="1495" max="1495" width="39.85546875" bestFit="1" customWidth="1"/>
    <col min="1496" max="1497" width="37.140625" bestFit="1" customWidth="1"/>
    <col min="1498" max="1498" width="36.28515625" bestFit="1" customWidth="1"/>
    <col min="1499" max="1499" width="42.140625" bestFit="1" customWidth="1"/>
    <col min="1500" max="1500" width="25.42578125" bestFit="1" customWidth="1"/>
    <col min="1501" max="1501" width="41.28515625" bestFit="1" customWidth="1"/>
    <col min="1502" max="1502" width="37.140625" bestFit="1" customWidth="1"/>
    <col min="1503" max="1503" width="37.5703125" bestFit="1" customWidth="1"/>
    <col min="1504" max="1504" width="37.140625" bestFit="1" customWidth="1"/>
    <col min="1505" max="1505" width="34.5703125" bestFit="1" customWidth="1"/>
    <col min="1506" max="1506" width="36.28515625" bestFit="1" customWidth="1"/>
    <col min="1507" max="1507" width="36.7109375" bestFit="1" customWidth="1"/>
    <col min="1508" max="1508" width="37.42578125" bestFit="1" customWidth="1"/>
    <col min="1509" max="1509" width="38.28515625" bestFit="1" customWidth="1"/>
    <col min="1510" max="1510" width="7.85546875" bestFit="1" customWidth="1"/>
    <col min="1511" max="1511" width="8.28515625" bestFit="1" customWidth="1"/>
    <col min="1512" max="1512" width="16.28515625" bestFit="1" customWidth="1"/>
    <col min="1513" max="1513" width="22.28515625" bestFit="1" customWidth="1"/>
    <col min="1514" max="1514" width="32.28515625" bestFit="1" customWidth="1"/>
    <col min="1515" max="1516" width="46.5703125" bestFit="1" customWidth="1"/>
    <col min="1517" max="1517" width="47.140625" bestFit="1" customWidth="1"/>
    <col min="1518" max="1518" width="54.5703125" bestFit="1" customWidth="1"/>
    <col min="1519" max="1519" width="23" bestFit="1" customWidth="1"/>
    <col min="1520" max="1520" width="20" bestFit="1" customWidth="1"/>
    <col min="1521" max="1521" width="24.7109375" bestFit="1" customWidth="1"/>
    <col min="1522" max="1522" width="28.140625" bestFit="1" customWidth="1"/>
    <col min="1523" max="1524" width="32.140625" bestFit="1" customWidth="1"/>
    <col min="1525" max="1525" width="16" bestFit="1" customWidth="1"/>
    <col min="1526" max="1526" width="30" bestFit="1" customWidth="1"/>
    <col min="1527" max="1527" width="36.7109375" bestFit="1" customWidth="1"/>
    <col min="1528" max="1528" width="30.5703125" bestFit="1" customWidth="1"/>
    <col min="1529" max="1529" width="14.7109375" bestFit="1" customWidth="1"/>
    <col min="1530" max="1530" width="26.85546875" bestFit="1" customWidth="1"/>
    <col min="1531" max="1531" width="41.7109375" bestFit="1" customWidth="1"/>
    <col min="1532" max="1532" width="32.42578125" bestFit="1" customWidth="1"/>
    <col min="1533" max="1533" width="26.5703125" bestFit="1" customWidth="1"/>
    <col min="1534" max="1534" width="37.28515625" bestFit="1" customWidth="1"/>
    <col min="1535" max="1535" width="33.28515625" bestFit="1" customWidth="1"/>
    <col min="1536" max="1536" width="30" bestFit="1" customWidth="1"/>
    <col min="1537" max="1537" width="15" bestFit="1" customWidth="1"/>
    <col min="1538" max="1538" width="27.7109375" bestFit="1" customWidth="1"/>
    <col min="1539" max="1539" width="29.140625" bestFit="1" customWidth="1"/>
    <col min="1540" max="1540" width="23.42578125" bestFit="1" customWidth="1"/>
    <col min="1541" max="1541" width="37.42578125" bestFit="1" customWidth="1"/>
    <col min="1542" max="1542" width="54.7109375" bestFit="1" customWidth="1"/>
    <col min="1543" max="1543" width="52.140625" bestFit="1" customWidth="1"/>
    <col min="1544" max="1544" width="7.42578125" bestFit="1" customWidth="1"/>
    <col min="1545" max="1545" width="15.42578125" bestFit="1" customWidth="1"/>
    <col min="1546" max="1546" width="18.7109375" bestFit="1" customWidth="1"/>
    <col min="1547" max="1547" width="34.140625" bestFit="1" customWidth="1"/>
    <col min="1548" max="1548" width="21" bestFit="1" customWidth="1"/>
    <col min="1549" max="1549" width="39.7109375" bestFit="1" customWidth="1"/>
    <col min="1550" max="1550" width="20.28515625" bestFit="1" customWidth="1"/>
    <col min="1551" max="1551" width="54.5703125" bestFit="1" customWidth="1"/>
    <col min="1552" max="1552" width="55" bestFit="1" customWidth="1"/>
    <col min="1553" max="1553" width="7.28515625" bestFit="1" customWidth="1"/>
    <col min="1554" max="1554" width="15.42578125" bestFit="1" customWidth="1"/>
    <col min="1555" max="1555" width="16" bestFit="1" customWidth="1"/>
    <col min="1556" max="1556" width="33.140625" bestFit="1" customWidth="1"/>
    <col min="1557" max="1557" width="30.7109375" bestFit="1" customWidth="1"/>
    <col min="1558" max="1558" width="20.28515625" bestFit="1" customWidth="1"/>
    <col min="1559" max="1559" width="16.140625" bestFit="1" customWidth="1"/>
    <col min="1560" max="1560" width="15.7109375" bestFit="1" customWidth="1"/>
    <col min="1561" max="1561" width="39.28515625" bestFit="1" customWidth="1"/>
    <col min="1562" max="1562" width="24.7109375" bestFit="1" customWidth="1"/>
    <col min="1563" max="1563" width="16.85546875" bestFit="1" customWidth="1"/>
    <col min="1564" max="1564" width="21.42578125" bestFit="1" customWidth="1"/>
    <col min="1565" max="1565" width="28.28515625" bestFit="1" customWidth="1"/>
    <col min="1566" max="1566" width="27.42578125" bestFit="1" customWidth="1"/>
    <col min="1567" max="1567" width="5.42578125" bestFit="1" customWidth="1"/>
    <col min="1568" max="1568" width="13.28515625" bestFit="1" customWidth="1"/>
    <col min="1569" max="1569" width="13.85546875" bestFit="1" customWidth="1"/>
    <col min="1570" max="1570" width="24.140625" bestFit="1" customWidth="1"/>
    <col min="1571" max="1571" width="20.42578125" bestFit="1" customWidth="1"/>
    <col min="1572" max="1572" width="31.85546875" bestFit="1" customWidth="1"/>
    <col min="1573" max="1573" width="16.140625" bestFit="1" customWidth="1"/>
    <col min="1574" max="1574" width="25" bestFit="1" customWidth="1"/>
    <col min="1575" max="1575" width="56.42578125" bestFit="1" customWidth="1"/>
    <col min="1576" max="1576" width="43.5703125" bestFit="1" customWidth="1"/>
    <col min="1577" max="1577" width="15.140625" bestFit="1" customWidth="1"/>
    <col min="1578" max="1578" width="59.7109375" bestFit="1" customWidth="1"/>
    <col min="1579" max="1579" width="15.7109375" bestFit="1" customWidth="1"/>
    <col min="1580" max="1580" width="26.7109375" bestFit="1" customWidth="1"/>
    <col min="1581" max="1581" width="29" bestFit="1" customWidth="1"/>
    <col min="1582" max="1582" width="35.28515625" bestFit="1" customWidth="1"/>
    <col min="1583" max="1583" width="37.28515625" bestFit="1" customWidth="1"/>
    <col min="1584" max="1584" width="27.28515625" bestFit="1" customWidth="1"/>
    <col min="1585" max="1585" width="35.7109375" bestFit="1" customWidth="1"/>
    <col min="1586" max="1586" width="26.5703125" bestFit="1" customWidth="1"/>
    <col min="1587" max="1587" width="41" bestFit="1" customWidth="1"/>
    <col min="1588" max="1588" width="28.5703125" bestFit="1" customWidth="1"/>
    <col min="1589" max="1589" width="32.5703125" bestFit="1" customWidth="1"/>
    <col min="1590" max="1590" width="33" bestFit="1" customWidth="1"/>
    <col min="1591" max="1591" width="28.5703125" bestFit="1" customWidth="1"/>
    <col min="1592" max="1592" width="24.5703125" bestFit="1" customWidth="1"/>
    <col min="1593" max="1593" width="38.140625" bestFit="1" customWidth="1"/>
    <col min="1594" max="1594" width="43" bestFit="1" customWidth="1"/>
    <col min="1595" max="1595" width="38.140625" bestFit="1" customWidth="1"/>
    <col min="1596" max="1596" width="44.5703125" bestFit="1" customWidth="1"/>
    <col min="1597" max="1597" width="30.28515625" bestFit="1" customWidth="1"/>
    <col min="1598" max="1598" width="30.42578125" bestFit="1" customWidth="1"/>
    <col min="1599" max="1599" width="35.42578125" bestFit="1" customWidth="1"/>
    <col min="1600" max="1600" width="29.7109375" bestFit="1" customWidth="1"/>
    <col min="1601" max="1601" width="30.28515625" bestFit="1" customWidth="1"/>
    <col min="1602" max="1602" width="57.7109375" bestFit="1" customWidth="1"/>
    <col min="1603" max="1603" width="19.42578125" bestFit="1" customWidth="1"/>
    <col min="1604" max="1604" width="37.5703125" bestFit="1" customWidth="1"/>
    <col min="1605" max="1605" width="17.7109375" bestFit="1" customWidth="1"/>
    <col min="1606" max="1606" width="27.28515625" bestFit="1" customWidth="1"/>
    <col min="1607" max="1607" width="55.85546875" bestFit="1" customWidth="1"/>
    <col min="1608" max="1608" width="9.42578125" bestFit="1" customWidth="1"/>
    <col min="1609" max="1609" width="19.140625" bestFit="1" customWidth="1"/>
    <col min="1610" max="1610" width="9.28515625" bestFit="1" customWidth="1"/>
    <col min="1611" max="1611" width="14.28515625" bestFit="1" customWidth="1"/>
    <col min="1612" max="1612" width="15" bestFit="1" customWidth="1"/>
    <col min="1613" max="1613" width="34.7109375" bestFit="1" customWidth="1"/>
    <col min="1614" max="1614" width="31.85546875" bestFit="1" customWidth="1"/>
    <col min="1615" max="1615" width="9.140625" bestFit="1" customWidth="1"/>
    <col min="1616" max="1616" width="27.28515625" bestFit="1" customWidth="1"/>
    <col min="1617" max="1617" width="26.7109375" bestFit="1" customWidth="1"/>
    <col min="1618" max="1618" width="72" bestFit="1" customWidth="1"/>
    <col min="1619" max="1619" width="63.42578125" bestFit="1" customWidth="1"/>
    <col min="1620" max="1620" width="49" bestFit="1" customWidth="1"/>
    <col min="1621" max="1621" width="13.28515625" bestFit="1" customWidth="1"/>
    <col min="1622" max="1622" width="8.28515625" bestFit="1" customWidth="1"/>
    <col min="1623" max="1623" width="38.140625" bestFit="1" customWidth="1"/>
    <col min="1624" max="1624" width="39.7109375" bestFit="1" customWidth="1"/>
    <col min="1625" max="1625" width="27.28515625" bestFit="1" customWidth="1"/>
    <col min="1626" max="1626" width="41.5703125" bestFit="1" customWidth="1"/>
    <col min="1627" max="1627" width="48.7109375" bestFit="1" customWidth="1"/>
    <col min="1628" max="1628" width="32.140625" bestFit="1" customWidth="1"/>
    <col min="1629" max="1629" width="22.85546875" bestFit="1" customWidth="1"/>
    <col min="1630" max="1630" width="32.28515625" bestFit="1" customWidth="1"/>
    <col min="1631" max="1631" width="21.7109375" bestFit="1" customWidth="1"/>
    <col min="1632" max="1632" width="18" bestFit="1" customWidth="1"/>
    <col min="1633" max="1633" width="24.28515625" bestFit="1" customWidth="1"/>
    <col min="1634" max="1634" width="18.28515625" bestFit="1" customWidth="1"/>
    <col min="1635" max="1635" width="28" bestFit="1" customWidth="1"/>
    <col min="1636" max="1636" width="34.85546875" bestFit="1" customWidth="1"/>
    <col min="1637" max="1637" width="32.7109375" bestFit="1" customWidth="1"/>
    <col min="1638" max="1638" width="24.5703125" bestFit="1" customWidth="1"/>
    <col min="1639" max="1639" width="7.85546875" bestFit="1" customWidth="1"/>
    <col min="1640" max="1640" width="26.5703125" bestFit="1" customWidth="1"/>
    <col min="1641" max="1641" width="32.7109375" bestFit="1" customWidth="1"/>
    <col min="1642" max="1642" width="10.42578125" bestFit="1" customWidth="1"/>
    <col min="1643" max="1643" width="22.28515625" bestFit="1" customWidth="1"/>
    <col min="1644" max="1644" width="38.28515625" bestFit="1" customWidth="1"/>
    <col min="1645" max="1645" width="36.7109375" bestFit="1" customWidth="1"/>
    <col min="1646" max="1646" width="35.7109375" bestFit="1" customWidth="1"/>
    <col min="1647" max="1647" width="19.5703125" bestFit="1" customWidth="1"/>
    <col min="1648" max="1648" width="40.85546875" bestFit="1" customWidth="1"/>
    <col min="1649" max="1649" width="27.28515625" bestFit="1" customWidth="1"/>
    <col min="1650" max="1650" width="10.28515625" bestFit="1" customWidth="1"/>
    <col min="1651" max="1651" width="27.85546875" bestFit="1" customWidth="1"/>
    <col min="1652" max="1652" width="21.28515625" bestFit="1" customWidth="1"/>
    <col min="1653" max="1653" width="49.42578125" bestFit="1" customWidth="1"/>
    <col min="1654" max="1654" width="47.5703125" bestFit="1" customWidth="1"/>
    <col min="1655" max="1655" width="34" bestFit="1" customWidth="1"/>
    <col min="1656" max="1656" width="30.28515625" bestFit="1" customWidth="1"/>
    <col min="1657" max="1657" width="33.28515625" bestFit="1" customWidth="1"/>
    <col min="1658" max="1658" width="43.140625" bestFit="1" customWidth="1"/>
    <col min="1659" max="1659" width="88.7109375" bestFit="1" customWidth="1"/>
    <col min="1660" max="1660" width="38" bestFit="1" customWidth="1"/>
    <col min="1661" max="1661" width="17" bestFit="1" customWidth="1"/>
    <col min="1662" max="1662" width="25.5703125" bestFit="1" customWidth="1"/>
    <col min="1663" max="1663" width="17.28515625" bestFit="1" customWidth="1"/>
    <col min="1664" max="1664" width="35.5703125" bestFit="1" customWidth="1"/>
    <col min="1665" max="1665" width="48.5703125" bestFit="1" customWidth="1"/>
    <col min="1666" max="1666" width="37.28515625" bestFit="1" customWidth="1"/>
    <col min="1667" max="1667" width="50.5703125" bestFit="1" customWidth="1"/>
    <col min="1668" max="1668" width="69.28515625" bestFit="1" customWidth="1"/>
    <col min="1669" max="1669" width="24.7109375" bestFit="1" customWidth="1"/>
    <col min="1670" max="1670" width="74.140625" bestFit="1" customWidth="1"/>
    <col min="1671" max="1671" width="26" bestFit="1" customWidth="1"/>
    <col min="1672" max="1672" width="39.7109375" bestFit="1" customWidth="1"/>
    <col min="1673" max="1673" width="54" bestFit="1" customWidth="1"/>
    <col min="1674" max="1674" width="19.7109375" bestFit="1" customWidth="1"/>
    <col min="1675" max="1675" width="51" bestFit="1" customWidth="1"/>
    <col min="1676" max="1676" width="43.28515625" bestFit="1" customWidth="1"/>
    <col min="1677" max="1677" width="45.7109375" bestFit="1" customWidth="1"/>
    <col min="1678" max="1678" width="51" bestFit="1" customWidth="1"/>
    <col min="1679" max="1679" width="38.85546875" bestFit="1" customWidth="1"/>
    <col min="1680" max="1680" width="33.7109375" bestFit="1" customWidth="1"/>
    <col min="1681" max="1681" width="37.42578125" bestFit="1" customWidth="1"/>
    <col min="1682" max="1682" width="38" bestFit="1" customWidth="1"/>
    <col min="1683" max="1683" width="46.7109375" bestFit="1" customWidth="1"/>
    <col min="1684" max="1684" width="50.85546875" bestFit="1" customWidth="1"/>
    <col min="1685" max="1685" width="37.140625" bestFit="1" customWidth="1"/>
    <col min="1686" max="1686" width="64.85546875" bestFit="1" customWidth="1"/>
    <col min="1687" max="1687" width="28.42578125" bestFit="1" customWidth="1"/>
    <col min="1688" max="1688" width="64.7109375" bestFit="1" customWidth="1"/>
    <col min="1689" max="1689" width="17.7109375" bestFit="1" customWidth="1"/>
    <col min="1690" max="1690" width="29.5703125" bestFit="1" customWidth="1"/>
    <col min="1691" max="1691" width="26.28515625" bestFit="1" customWidth="1"/>
    <col min="1692" max="1692" width="50.28515625" bestFit="1" customWidth="1"/>
    <col min="1693" max="1693" width="19.5703125" bestFit="1" customWidth="1"/>
    <col min="1694" max="1694" width="27.7109375" bestFit="1" customWidth="1"/>
    <col min="1695" max="1695" width="34.85546875" bestFit="1" customWidth="1"/>
    <col min="1696" max="1696" width="42.140625" bestFit="1" customWidth="1"/>
    <col min="1697" max="1697" width="54.7109375" bestFit="1" customWidth="1"/>
    <col min="1698" max="1698" width="86.28515625" bestFit="1" customWidth="1"/>
    <col min="1699" max="1699" width="54.28515625" bestFit="1" customWidth="1"/>
    <col min="1700" max="1700" width="49.42578125" bestFit="1" customWidth="1"/>
    <col min="1701" max="1701" width="34" bestFit="1" customWidth="1"/>
    <col min="1702" max="1702" width="58.140625" bestFit="1" customWidth="1"/>
    <col min="1703" max="1703" width="27.28515625" bestFit="1" customWidth="1"/>
    <col min="1704" max="1705" width="85.85546875" bestFit="1" customWidth="1"/>
    <col min="1706" max="1706" width="39.140625" bestFit="1" customWidth="1"/>
    <col min="1707" max="1707" width="46.5703125" bestFit="1" customWidth="1"/>
    <col min="1708" max="1708" width="35" bestFit="1" customWidth="1"/>
    <col min="1709" max="1709" width="27.42578125" bestFit="1" customWidth="1"/>
    <col min="1710" max="1710" width="27.7109375" bestFit="1" customWidth="1"/>
    <col min="1711" max="1711" width="28.85546875" bestFit="1" customWidth="1"/>
    <col min="1712" max="1712" width="53.85546875" bestFit="1" customWidth="1"/>
    <col min="1713" max="1713" width="64.85546875" bestFit="1" customWidth="1"/>
    <col min="1714" max="1714" width="13.7109375" bestFit="1" customWidth="1"/>
    <col min="1715" max="1715" width="14.140625" bestFit="1" customWidth="1"/>
    <col min="1716" max="1716" width="30" bestFit="1" customWidth="1"/>
    <col min="1717" max="1717" width="29.28515625" bestFit="1" customWidth="1"/>
    <col min="1718" max="1718" width="22.28515625" bestFit="1" customWidth="1"/>
    <col min="1719" max="1719" width="46.28515625" bestFit="1" customWidth="1"/>
    <col min="1720" max="1720" width="38.28515625" bestFit="1" customWidth="1"/>
    <col min="1721" max="1721" width="45.7109375" bestFit="1" customWidth="1"/>
    <col min="1722" max="1722" width="38.28515625" bestFit="1" customWidth="1"/>
    <col min="1723" max="1723" width="49.42578125" bestFit="1" customWidth="1"/>
    <col min="1724" max="1724" width="27.5703125" bestFit="1" customWidth="1"/>
    <col min="1725" max="1725" width="21.7109375" bestFit="1" customWidth="1"/>
    <col min="1726" max="1726" width="26.140625" bestFit="1" customWidth="1"/>
    <col min="1727" max="1727" width="37.7109375" bestFit="1" customWidth="1"/>
    <col min="1728" max="1728" width="26.5703125" bestFit="1" customWidth="1"/>
    <col min="1729" max="1729" width="74.7109375" bestFit="1" customWidth="1"/>
    <col min="1730" max="1730" width="75.28515625" bestFit="1" customWidth="1"/>
    <col min="1731" max="1732" width="106.140625" bestFit="1" customWidth="1"/>
    <col min="1733" max="1733" width="34" bestFit="1" customWidth="1"/>
    <col min="1734" max="1734" width="17" bestFit="1" customWidth="1"/>
    <col min="1735" max="1735" width="16.28515625" bestFit="1" customWidth="1"/>
    <col min="1736" max="1736" width="10.140625" bestFit="1" customWidth="1"/>
    <col min="1737" max="1737" width="38" bestFit="1" customWidth="1"/>
    <col min="1738" max="1738" width="28.7109375" bestFit="1" customWidth="1"/>
    <col min="1739" max="1739" width="43.140625" bestFit="1" customWidth="1"/>
    <col min="1740" max="1740" width="73.140625" bestFit="1" customWidth="1"/>
    <col min="1741" max="1741" width="23.42578125" bestFit="1" customWidth="1"/>
    <col min="1742" max="1742" width="19.5703125" bestFit="1" customWidth="1"/>
    <col min="1743" max="1743" width="37.42578125" bestFit="1" customWidth="1"/>
    <col min="1744" max="1744" width="24.5703125" bestFit="1" customWidth="1"/>
    <col min="1745" max="1745" width="36.5703125" bestFit="1" customWidth="1"/>
    <col min="1746" max="1746" width="42.140625" bestFit="1" customWidth="1"/>
    <col min="1747" max="1747" width="26.7109375" bestFit="1" customWidth="1"/>
    <col min="1748" max="1748" width="49.85546875" bestFit="1" customWidth="1"/>
    <col min="1749" max="1749" width="18.140625" bestFit="1" customWidth="1"/>
    <col min="1750" max="1750" width="27.140625" bestFit="1" customWidth="1"/>
    <col min="1751" max="1751" width="24.5703125" bestFit="1" customWidth="1"/>
    <col min="1752" max="1752" width="30.140625" bestFit="1" customWidth="1"/>
    <col min="1753" max="1753" width="27.140625" bestFit="1" customWidth="1"/>
    <col min="1754" max="1754" width="17.5703125" bestFit="1" customWidth="1"/>
    <col min="1755" max="1755" width="26.5703125" bestFit="1" customWidth="1"/>
    <col min="1756" max="1756" width="31.85546875" bestFit="1" customWidth="1"/>
    <col min="1757" max="1757" width="25" bestFit="1" customWidth="1"/>
    <col min="1758" max="1758" width="50.7109375" bestFit="1" customWidth="1"/>
    <col min="1759" max="1759" width="32.7109375" bestFit="1" customWidth="1"/>
    <col min="1760" max="1760" width="24.7109375" bestFit="1" customWidth="1"/>
    <col min="1761" max="1761" width="19.28515625" bestFit="1" customWidth="1"/>
    <col min="1762" max="1762" width="16" bestFit="1" customWidth="1"/>
    <col min="1763" max="1763" width="32.140625" bestFit="1" customWidth="1"/>
    <col min="1764" max="1764" width="64.140625" bestFit="1" customWidth="1"/>
    <col min="1765" max="1765" width="36.85546875" bestFit="1" customWidth="1"/>
    <col min="1766" max="1766" width="33.28515625" bestFit="1" customWidth="1"/>
    <col min="1767" max="1767" width="43" bestFit="1" customWidth="1"/>
    <col min="1768" max="1768" width="32.85546875" bestFit="1" customWidth="1"/>
    <col min="1769" max="1769" width="22" bestFit="1" customWidth="1"/>
    <col min="1770" max="1770" width="37.7109375" bestFit="1" customWidth="1"/>
    <col min="1771" max="1771" width="33.42578125" bestFit="1" customWidth="1"/>
    <col min="1772" max="1772" width="54.28515625" bestFit="1" customWidth="1"/>
    <col min="1773" max="1773" width="28.85546875" bestFit="1" customWidth="1"/>
    <col min="1774" max="1774" width="24.85546875" bestFit="1" customWidth="1"/>
    <col min="1775" max="1775" width="94.28515625" bestFit="1" customWidth="1"/>
    <col min="1776" max="1776" width="27.85546875" bestFit="1" customWidth="1"/>
    <col min="1777" max="1777" width="77.28515625" bestFit="1" customWidth="1"/>
    <col min="1778" max="1778" width="19.7109375" bestFit="1" customWidth="1"/>
    <col min="1779" max="1780" width="44.85546875" bestFit="1" customWidth="1"/>
    <col min="1781" max="1781" width="54.85546875" bestFit="1" customWidth="1"/>
    <col min="1782" max="1782" width="61.28515625" bestFit="1" customWidth="1"/>
    <col min="1783" max="1783" width="61.85546875" bestFit="1" customWidth="1"/>
    <col min="1784" max="1784" width="44.28515625" bestFit="1" customWidth="1"/>
    <col min="1785" max="1785" width="63.85546875" bestFit="1" customWidth="1"/>
    <col min="1786" max="1786" width="55.7109375" bestFit="1" customWidth="1"/>
    <col min="1787" max="1787" width="41.140625" bestFit="1" customWidth="1"/>
    <col min="1788" max="1788" width="51.28515625" bestFit="1" customWidth="1"/>
    <col min="1789" max="1790" width="27.7109375" bestFit="1" customWidth="1"/>
    <col min="1791" max="1791" width="41.5703125" bestFit="1" customWidth="1"/>
    <col min="1792" max="1792" width="49" bestFit="1" customWidth="1"/>
    <col min="1793" max="1793" width="49.85546875" bestFit="1" customWidth="1"/>
    <col min="1794" max="1794" width="49" bestFit="1" customWidth="1"/>
    <col min="1795" max="1795" width="38.7109375" bestFit="1" customWidth="1"/>
    <col min="1796" max="1796" width="33.85546875" bestFit="1" customWidth="1"/>
    <col min="1797" max="1797" width="30.28515625" bestFit="1" customWidth="1"/>
    <col min="1798" max="1798" width="66.140625" bestFit="1" customWidth="1"/>
    <col min="1799" max="1799" width="22.28515625" bestFit="1" customWidth="1"/>
    <col min="1800" max="1800" width="18" bestFit="1" customWidth="1"/>
    <col min="1801" max="1801" width="43.85546875" bestFit="1" customWidth="1"/>
    <col min="1802" max="1802" width="15" bestFit="1" customWidth="1"/>
    <col min="1803" max="1803" width="46.42578125" bestFit="1" customWidth="1"/>
    <col min="1804" max="1804" width="30" bestFit="1" customWidth="1"/>
    <col min="1805" max="1805" width="29.85546875" bestFit="1" customWidth="1"/>
    <col min="1806" max="1806" width="45.42578125" bestFit="1" customWidth="1"/>
    <col min="1807" max="1807" width="13.140625" bestFit="1" customWidth="1"/>
    <col min="1808" max="1808" width="56.7109375" bestFit="1" customWidth="1"/>
    <col min="1809" max="1809" width="69.5703125" bestFit="1" customWidth="1"/>
    <col min="1810" max="1810" width="75.5703125" bestFit="1" customWidth="1"/>
    <col min="1811" max="1811" width="64.7109375" bestFit="1" customWidth="1"/>
    <col min="1812" max="1812" width="69.7109375" bestFit="1" customWidth="1"/>
    <col min="1813" max="1813" width="62.42578125" bestFit="1" customWidth="1"/>
    <col min="1814" max="1814" width="66.85546875" bestFit="1" customWidth="1"/>
    <col min="1815" max="1815" width="74.85546875" bestFit="1" customWidth="1"/>
    <col min="1816" max="1816" width="10.7109375" bestFit="1" customWidth="1"/>
    <col min="1817" max="1817" width="28" bestFit="1" customWidth="1"/>
    <col min="1818" max="1818" width="30.140625" bestFit="1" customWidth="1"/>
    <col min="1819" max="1819" width="24.5703125" bestFit="1" customWidth="1"/>
    <col min="1820" max="1820" width="19.28515625" bestFit="1" customWidth="1"/>
    <col min="1821" max="1821" width="45.5703125" bestFit="1" customWidth="1"/>
    <col min="1822" max="1822" width="33.42578125" bestFit="1" customWidth="1"/>
    <col min="1823" max="1823" width="32.7109375" bestFit="1" customWidth="1"/>
    <col min="1824" max="1824" width="30.28515625" bestFit="1" customWidth="1"/>
    <col min="1825" max="1825" width="42.5703125" bestFit="1" customWidth="1"/>
    <col min="1826" max="1826" width="27.28515625" bestFit="1" customWidth="1"/>
    <col min="1827" max="1827" width="48.85546875" bestFit="1" customWidth="1"/>
    <col min="1828" max="1828" width="61" bestFit="1" customWidth="1"/>
    <col min="1829" max="1829" width="18.85546875" bestFit="1" customWidth="1"/>
    <col min="1830" max="1830" width="27.5703125" bestFit="1" customWidth="1"/>
    <col min="1831" max="1831" width="29.7109375" bestFit="1" customWidth="1"/>
    <col min="1832" max="1832" width="36.5703125" bestFit="1" customWidth="1"/>
    <col min="1833" max="1833" width="29.7109375" bestFit="1" customWidth="1"/>
    <col min="1834" max="1834" width="56.42578125" bestFit="1" customWidth="1"/>
    <col min="1835" max="1835" width="56.85546875" bestFit="1" customWidth="1"/>
    <col min="1836" max="1836" width="20.7109375" bestFit="1" customWidth="1"/>
    <col min="1837" max="1837" width="35.85546875" bestFit="1" customWidth="1"/>
    <col min="1838" max="1838" width="39.28515625" bestFit="1" customWidth="1"/>
    <col min="1839" max="1839" width="27.5703125" bestFit="1" customWidth="1"/>
    <col min="1840" max="1840" width="19.140625" bestFit="1" customWidth="1"/>
    <col min="1841" max="1841" width="28.28515625" bestFit="1" customWidth="1"/>
    <col min="1842" max="1842" width="22" bestFit="1" customWidth="1"/>
    <col min="1843" max="1843" width="55.7109375" bestFit="1" customWidth="1"/>
    <col min="1844" max="1844" width="32.28515625" bestFit="1" customWidth="1"/>
    <col min="1845" max="1845" width="72.42578125" bestFit="1" customWidth="1"/>
    <col min="1846" max="1846" width="54.7109375" bestFit="1" customWidth="1"/>
    <col min="1847" max="1847" width="43.42578125" bestFit="1" customWidth="1"/>
    <col min="1848" max="1848" width="31.28515625" bestFit="1" customWidth="1"/>
    <col min="1849" max="1850" width="28.28515625" bestFit="1" customWidth="1"/>
    <col min="1851" max="1851" width="28.5703125" bestFit="1" customWidth="1"/>
    <col min="1852" max="1852" width="29.28515625" bestFit="1" customWidth="1"/>
    <col min="1853" max="1853" width="24.85546875" bestFit="1" customWidth="1"/>
    <col min="1854" max="1854" width="34.28515625" bestFit="1" customWidth="1"/>
    <col min="1855" max="1855" width="20.7109375" bestFit="1" customWidth="1"/>
    <col min="1856" max="1856" width="21.140625" bestFit="1" customWidth="1"/>
    <col min="1857" max="1857" width="41.42578125" bestFit="1" customWidth="1"/>
    <col min="1858" max="1858" width="31.140625" bestFit="1" customWidth="1"/>
    <col min="1859" max="1859" width="19.7109375" bestFit="1" customWidth="1"/>
    <col min="1860" max="1860" width="20.28515625" bestFit="1" customWidth="1"/>
    <col min="1861" max="1861" width="33.140625" bestFit="1" customWidth="1"/>
    <col min="1862" max="1862" width="31.28515625" bestFit="1" customWidth="1"/>
    <col min="1863" max="1863" width="59.7109375" bestFit="1" customWidth="1"/>
    <col min="1864" max="1864" width="44.28515625" bestFit="1" customWidth="1"/>
    <col min="1865" max="1865" width="43.85546875" bestFit="1" customWidth="1"/>
    <col min="1866" max="1866" width="21.28515625" bestFit="1" customWidth="1"/>
    <col min="1867" max="1867" width="20.28515625" bestFit="1" customWidth="1"/>
    <col min="1868" max="1868" width="19.28515625" bestFit="1" customWidth="1"/>
    <col min="1869" max="1869" width="16.5703125" bestFit="1" customWidth="1"/>
    <col min="1870" max="1870" width="17.28515625" bestFit="1" customWidth="1"/>
    <col min="1871" max="1871" width="28.5703125" bestFit="1" customWidth="1"/>
    <col min="1872" max="1872" width="28.42578125" bestFit="1" customWidth="1"/>
    <col min="1873" max="1873" width="29.85546875" bestFit="1" customWidth="1"/>
    <col min="1874" max="1874" width="41.7109375" bestFit="1" customWidth="1"/>
    <col min="1875" max="1875" width="38.28515625" bestFit="1" customWidth="1"/>
    <col min="1876" max="1876" width="38.42578125" bestFit="1" customWidth="1"/>
    <col min="1877" max="1877" width="28.7109375" bestFit="1" customWidth="1"/>
    <col min="1878" max="1879" width="43" bestFit="1" customWidth="1"/>
    <col min="1880" max="1880" width="57.28515625" bestFit="1" customWidth="1"/>
    <col min="1881" max="1881" width="40.7109375" bestFit="1" customWidth="1"/>
    <col min="1882" max="1882" width="20" bestFit="1" customWidth="1"/>
    <col min="1883" max="1883" width="14.85546875" bestFit="1" customWidth="1"/>
    <col min="1884" max="1884" width="26.42578125" bestFit="1" customWidth="1"/>
    <col min="1885" max="1885" width="37.28515625" bestFit="1" customWidth="1"/>
    <col min="1886" max="1886" width="32.140625" bestFit="1" customWidth="1"/>
    <col min="1887" max="1887" width="31.28515625" bestFit="1" customWidth="1"/>
    <col min="1888" max="1888" width="38.140625" bestFit="1" customWidth="1"/>
    <col min="1889" max="1889" width="26.7109375" bestFit="1" customWidth="1"/>
    <col min="1890" max="1890" width="51" bestFit="1" customWidth="1"/>
    <col min="1891" max="1891" width="73.5703125" bestFit="1" customWidth="1"/>
    <col min="1892" max="1892" width="50.42578125" bestFit="1" customWidth="1"/>
    <col min="1893" max="1893" width="31.28515625" bestFit="1" customWidth="1"/>
    <col min="1894" max="1894" width="37.140625" bestFit="1" customWidth="1"/>
    <col min="1895" max="1895" width="26" bestFit="1" customWidth="1"/>
    <col min="1896" max="1896" width="47.42578125" bestFit="1" customWidth="1"/>
    <col min="1897" max="1897" width="40.7109375" bestFit="1" customWidth="1"/>
    <col min="1898" max="1898" width="22.140625" bestFit="1" customWidth="1"/>
    <col min="1899" max="1899" width="22.5703125" bestFit="1" customWidth="1"/>
    <col min="1900" max="1900" width="40.28515625" bestFit="1" customWidth="1"/>
    <col min="1901" max="1901" width="45.5703125" bestFit="1" customWidth="1"/>
    <col min="1902" max="1902" width="40.42578125" bestFit="1" customWidth="1"/>
    <col min="1903" max="1903" width="37.42578125" bestFit="1" customWidth="1"/>
    <col min="1904" max="1904" width="36.140625" bestFit="1" customWidth="1"/>
    <col min="1905" max="1905" width="36.7109375" bestFit="1" customWidth="1"/>
    <col min="1906" max="1906" width="31.85546875" bestFit="1" customWidth="1"/>
    <col min="1907" max="1907" width="39.85546875" bestFit="1" customWidth="1"/>
    <col min="1908" max="1908" width="25.5703125" bestFit="1" customWidth="1"/>
    <col min="1909" max="1909" width="29.7109375" bestFit="1" customWidth="1"/>
    <col min="1910" max="1910" width="15.85546875" bestFit="1" customWidth="1"/>
    <col min="1911" max="1911" width="77.42578125" bestFit="1" customWidth="1"/>
    <col min="1912" max="1912" width="35.28515625" bestFit="1" customWidth="1"/>
    <col min="1913" max="1913" width="58.7109375" bestFit="1" customWidth="1"/>
    <col min="1914" max="1914" width="23.7109375" bestFit="1" customWidth="1"/>
    <col min="1915" max="1915" width="21" bestFit="1" customWidth="1"/>
    <col min="1916" max="1916" width="42.28515625" bestFit="1" customWidth="1"/>
    <col min="1917" max="1917" width="41.28515625" bestFit="1" customWidth="1"/>
    <col min="1918" max="1918" width="36.42578125" bestFit="1" customWidth="1"/>
    <col min="1919" max="1919" width="36.7109375" bestFit="1" customWidth="1"/>
    <col min="1920" max="1920" width="42.140625" bestFit="1" customWidth="1"/>
    <col min="1921" max="1921" width="46.28515625" bestFit="1" customWidth="1"/>
    <col min="1922" max="1922" width="19.5703125" bestFit="1" customWidth="1"/>
    <col min="1923" max="1923" width="30.28515625" bestFit="1" customWidth="1"/>
    <col min="1924" max="1924" width="41.42578125" bestFit="1" customWidth="1"/>
    <col min="1925" max="1925" width="30.42578125" bestFit="1" customWidth="1"/>
    <col min="1926" max="1926" width="24.7109375" bestFit="1" customWidth="1"/>
    <col min="1927" max="1927" width="32.5703125" bestFit="1" customWidth="1"/>
    <col min="1928" max="1928" width="28.7109375" bestFit="1" customWidth="1"/>
    <col min="1929" max="1929" width="52.28515625" bestFit="1" customWidth="1"/>
    <col min="1930" max="1930" width="39.28515625" bestFit="1" customWidth="1"/>
    <col min="1931" max="1931" width="40.28515625" bestFit="1" customWidth="1"/>
    <col min="1932" max="1932" width="29.5703125" bestFit="1" customWidth="1"/>
    <col min="1933" max="1933" width="29.7109375" bestFit="1" customWidth="1"/>
    <col min="1934" max="1934" width="29.140625" bestFit="1" customWidth="1"/>
    <col min="1935" max="1935" width="54.5703125" bestFit="1" customWidth="1"/>
    <col min="1936" max="1936" width="27.28515625" bestFit="1" customWidth="1"/>
    <col min="1937" max="1937" width="40" bestFit="1" customWidth="1"/>
    <col min="1938" max="1938" width="35" bestFit="1" customWidth="1"/>
    <col min="1939" max="1939" width="34.7109375" bestFit="1" customWidth="1"/>
    <col min="1940" max="1940" width="19.140625" bestFit="1" customWidth="1"/>
    <col min="1941" max="1941" width="28.28515625" bestFit="1" customWidth="1"/>
    <col min="1942" max="1942" width="45.5703125" bestFit="1" customWidth="1"/>
    <col min="1943" max="1943" width="18.7109375" bestFit="1" customWidth="1"/>
    <col min="1944" max="1944" width="21.140625" bestFit="1" customWidth="1"/>
    <col min="1945" max="1945" width="42.140625" bestFit="1" customWidth="1"/>
    <col min="1946" max="1946" width="19.7109375" bestFit="1" customWidth="1"/>
    <col min="1947" max="1947" width="36.28515625" bestFit="1" customWidth="1"/>
    <col min="1948" max="1948" width="65.140625" bestFit="1" customWidth="1"/>
    <col min="1949" max="1949" width="20.28515625" bestFit="1" customWidth="1"/>
    <col min="1950" max="1950" width="51.42578125" bestFit="1" customWidth="1"/>
    <col min="1951" max="1951" width="53.5703125" bestFit="1" customWidth="1"/>
    <col min="1952" max="1952" width="46.42578125" bestFit="1" customWidth="1"/>
    <col min="1953" max="1953" width="43.5703125" bestFit="1" customWidth="1"/>
    <col min="1954" max="1954" width="35" bestFit="1" customWidth="1"/>
    <col min="1955" max="1955" width="61.7109375" bestFit="1" customWidth="1"/>
    <col min="1956" max="1956" width="62.140625" bestFit="1" customWidth="1"/>
    <col min="1957" max="1957" width="34.28515625" bestFit="1" customWidth="1"/>
    <col min="1958" max="1958" width="61.140625" bestFit="1" customWidth="1"/>
    <col min="1959" max="1959" width="22.7109375" bestFit="1" customWidth="1"/>
    <col min="1960" max="1960" width="38.85546875" bestFit="1" customWidth="1"/>
    <col min="1961" max="1961" width="48.85546875" bestFit="1" customWidth="1"/>
    <col min="1962" max="1962" width="39" bestFit="1" customWidth="1"/>
    <col min="1963" max="1963" width="47.140625" bestFit="1" customWidth="1"/>
    <col min="1964" max="1964" width="48.7109375" bestFit="1" customWidth="1"/>
    <col min="1965" max="1965" width="22.28515625" bestFit="1" customWidth="1"/>
    <col min="1966" max="1966" width="35.28515625" bestFit="1" customWidth="1"/>
    <col min="1967" max="1967" width="46" bestFit="1" customWidth="1"/>
    <col min="1968" max="1968" width="47" bestFit="1" customWidth="1"/>
    <col min="1969" max="1969" width="25.42578125" bestFit="1" customWidth="1"/>
    <col min="1970" max="1970" width="36.5703125" bestFit="1" customWidth="1"/>
    <col min="1971" max="1972" width="35" bestFit="1" customWidth="1"/>
    <col min="1973" max="1973" width="24.28515625" bestFit="1" customWidth="1"/>
    <col min="1974" max="1974" width="40.5703125" bestFit="1" customWidth="1"/>
    <col min="1975" max="1975" width="27.5703125" bestFit="1" customWidth="1"/>
    <col min="1976" max="1976" width="24.42578125" bestFit="1" customWidth="1"/>
    <col min="1977" max="1977" width="28.85546875" bestFit="1" customWidth="1"/>
    <col min="1978" max="1978" width="28.42578125" bestFit="1" customWidth="1"/>
    <col min="1979" max="1979" width="49.42578125" bestFit="1" customWidth="1"/>
    <col min="1980" max="1980" width="31.85546875" bestFit="1" customWidth="1"/>
    <col min="1981" max="1981" width="44.85546875" bestFit="1" customWidth="1"/>
    <col min="1982" max="1982" width="34" bestFit="1" customWidth="1"/>
    <col min="1983" max="1983" width="51.7109375" bestFit="1" customWidth="1"/>
    <col min="1984" max="1984" width="41.42578125" bestFit="1" customWidth="1"/>
    <col min="1985" max="1985" width="28.5703125" bestFit="1" customWidth="1"/>
    <col min="1986" max="1986" width="55.28515625" bestFit="1" customWidth="1"/>
    <col min="1987" max="1987" width="59.5703125" bestFit="1" customWidth="1"/>
    <col min="1988" max="1988" width="67.42578125" bestFit="1" customWidth="1"/>
    <col min="1989" max="1989" width="33.7109375" bestFit="1" customWidth="1"/>
    <col min="1990" max="1990" width="33.28515625" bestFit="1" customWidth="1"/>
    <col min="1991" max="1991" width="35.85546875" bestFit="1" customWidth="1"/>
    <col min="1992" max="1992" width="34" bestFit="1" customWidth="1"/>
    <col min="1993" max="1993" width="35" bestFit="1" customWidth="1"/>
    <col min="1994" max="1994" width="43.28515625" bestFit="1" customWidth="1"/>
    <col min="1995" max="1995" width="35.28515625" bestFit="1" customWidth="1"/>
    <col min="1996" max="1996" width="61.7109375" bestFit="1" customWidth="1"/>
    <col min="1997" max="1997" width="34.7109375" bestFit="1" customWidth="1"/>
    <col min="1998" max="1998" width="42.7109375" bestFit="1" customWidth="1"/>
    <col min="1999" max="1999" width="30.85546875" bestFit="1" customWidth="1"/>
    <col min="2000" max="2000" width="48.5703125" bestFit="1" customWidth="1"/>
    <col min="2001" max="2001" width="47.7109375" bestFit="1" customWidth="1"/>
    <col min="2002" max="2002" width="57.5703125" bestFit="1" customWidth="1"/>
    <col min="2003" max="2003" width="50.7109375" bestFit="1" customWidth="1"/>
    <col min="2004" max="2004" width="19.7109375" bestFit="1" customWidth="1"/>
    <col min="2005" max="2005" width="20.28515625" bestFit="1" customWidth="1"/>
    <col min="2006" max="2006" width="41.140625" bestFit="1" customWidth="1"/>
    <col min="2007" max="2007" width="27.7109375" bestFit="1" customWidth="1"/>
    <col min="2008" max="2008" width="38.85546875" bestFit="1" customWidth="1"/>
    <col min="2009" max="2009" width="25.42578125" bestFit="1" customWidth="1"/>
    <col min="2010" max="2010" width="25.85546875" bestFit="1" customWidth="1"/>
    <col min="2011" max="2011" width="44.5703125" bestFit="1" customWidth="1"/>
    <col min="2012" max="2012" width="49.28515625" bestFit="1" customWidth="1"/>
    <col min="2013" max="2013" width="46" bestFit="1" customWidth="1"/>
    <col min="2014" max="2014" width="36.140625" bestFit="1" customWidth="1"/>
    <col min="2015" max="2015" width="35.7109375" bestFit="1" customWidth="1"/>
    <col min="2016" max="2016" width="43.42578125" bestFit="1" customWidth="1"/>
    <col min="2017" max="2017" width="57.140625" bestFit="1" customWidth="1"/>
    <col min="2018" max="2018" width="19.28515625" bestFit="1" customWidth="1"/>
    <col min="2019" max="2019" width="32.7109375" bestFit="1" customWidth="1"/>
    <col min="2020" max="2020" width="44.7109375" bestFit="1" customWidth="1"/>
    <col min="2021" max="2021" width="29.85546875" bestFit="1" customWidth="1"/>
    <col min="2022" max="2022" width="47.28515625" bestFit="1" customWidth="1"/>
    <col min="2023" max="2023" width="30.7109375" bestFit="1" customWidth="1"/>
    <col min="2024" max="2024" width="45" bestFit="1" customWidth="1"/>
    <col min="2025" max="2025" width="44.28515625" bestFit="1" customWidth="1"/>
    <col min="2026" max="2026" width="44" bestFit="1" customWidth="1"/>
    <col min="2027" max="2027" width="14.42578125" bestFit="1" customWidth="1"/>
    <col min="2028" max="2028" width="30.5703125" bestFit="1" customWidth="1"/>
    <col min="2029" max="2029" width="35" bestFit="1" customWidth="1"/>
    <col min="2030" max="2030" width="27.7109375" bestFit="1" customWidth="1"/>
    <col min="2031" max="2031" width="47.7109375" bestFit="1" customWidth="1"/>
    <col min="2032" max="2032" width="25.5703125" bestFit="1" customWidth="1"/>
    <col min="2033" max="2033" width="17.28515625" bestFit="1" customWidth="1"/>
    <col min="2034" max="2034" width="34.28515625" bestFit="1" customWidth="1"/>
    <col min="2035" max="2035" width="43.85546875" bestFit="1" customWidth="1"/>
    <col min="2036" max="2036" width="29.7109375" bestFit="1" customWidth="1"/>
    <col min="2037" max="2037" width="31.85546875" bestFit="1" customWidth="1"/>
    <col min="2038" max="2038" width="39.5703125" bestFit="1" customWidth="1"/>
    <col min="2039" max="2039" width="19.5703125" bestFit="1" customWidth="1"/>
    <col min="2040" max="2040" width="49" bestFit="1" customWidth="1"/>
    <col min="2041" max="2041" width="30.5703125" bestFit="1" customWidth="1"/>
    <col min="2042" max="2042" width="39.42578125" bestFit="1" customWidth="1"/>
    <col min="2043" max="2043" width="38.7109375" bestFit="1" customWidth="1"/>
    <col min="2044" max="2044" width="41.7109375" bestFit="1" customWidth="1"/>
    <col min="2045" max="2045" width="42.85546875" bestFit="1" customWidth="1"/>
    <col min="2046" max="2046" width="42.140625" bestFit="1" customWidth="1"/>
    <col min="2047" max="2047" width="28.85546875" bestFit="1" customWidth="1"/>
    <col min="2048" max="2048" width="31.5703125" bestFit="1" customWidth="1"/>
    <col min="2049" max="2049" width="46.42578125" bestFit="1" customWidth="1"/>
    <col min="2050" max="2050" width="37.42578125" bestFit="1" customWidth="1"/>
    <col min="2051" max="2051" width="48.5703125" bestFit="1" customWidth="1"/>
    <col min="2052" max="2052" width="61.140625" bestFit="1" customWidth="1"/>
    <col min="2053" max="2053" width="55.7109375" bestFit="1" customWidth="1"/>
    <col min="2054" max="2054" width="45" bestFit="1" customWidth="1"/>
    <col min="2055" max="2055" width="26.42578125" bestFit="1" customWidth="1"/>
    <col min="2056" max="2056" width="31.85546875" bestFit="1" customWidth="1"/>
    <col min="2057" max="2057" width="45.28515625" bestFit="1" customWidth="1"/>
    <col min="2058" max="2058" width="40.28515625" bestFit="1" customWidth="1"/>
    <col min="2059" max="2059" width="53.140625" bestFit="1" customWidth="1"/>
    <col min="2060" max="2060" width="48.5703125" bestFit="1" customWidth="1"/>
    <col min="2061" max="2061" width="22.28515625" bestFit="1" customWidth="1"/>
    <col min="2062" max="2062" width="19.28515625" bestFit="1" customWidth="1"/>
    <col min="2063" max="2063" width="28.85546875" bestFit="1" customWidth="1"/>
    <col min="2064" max="2064" width="14.85546875" bestFit="1" customWidth="1"/>
    <col min="2065" max="2065" width="19.28515625" bestFit="1" customWidth="1"/>
    <col min="2066" max="2066" width="48.140625" bestFit="1" customWidth="1"/>
    <col min="2067" max="2067" width="34" bestFit="1" customWidth="1"/>
    <col min="2068" max="2069" width="36.28515625" bestFit="1" customWidth="1"/>
    <col min="2070" max="2070" width="31.28515625" bestFit="1" customWidth="1"/>
    <col min="2071" max="2071" width="37" bestFit="1" customWidth="1"/>
    <col min="2072" max="2072" width="44.42578125" bestFit="1" customWidth="1"/>
    <col min="2073" max="2073" width="42.5703125" bestFit="1" customWidth="1"/>
    <col min="2074" max="2074" width="19.42578125" bestFit="1" customWidth="1"/>
    <col min="2075" max="2075" width="19.85546875" bestFit="1" customWidth="1"/>
    <col min="2076" max="2076" width="44.28515625" bestFit="1" customWidth="1"/>
    <col min="2077" max="2077" width="36.42578125" bestFit="1" customWidth="1"/>
    <col min="2078" max="2078" width="30.42578125" bestFit="1" customWidth="1"/>
    <col min="2079" max="2079" width="29.140625" bestFit="1" customWidth="1"/>
    <col min="2080" max="2080" width="46.5703125" bestFit="1" customWidth="1"/>
    <col min="2081" max="2081" width="20.28515625" bestFit="1" customWidth="1"/>
    <col min="2082" max="2082" width="32.28515625" bestFit="1" customWidth="1"/>
    <col min="2083" max="2083" width="31.28515625" bestFit="1" customWidth="1"/>
    <col min="2084" max="2084" width="53.28515625" bestFit="1" customWidth="1"/>
    <col min="2085" max="2085" width="37.85546875" bestFit="1" customWidth="1"/>
    <col min="2086" max="2086" width="37.42578125" bestFit="1" customWidth="1"/>
    <col min="2087" max="2087" width="37.28515625" bestFit="1" customWidth="1"/>
    <col min="2088" max="2088" width="51.7109375" bestFit="1" customWidth="1"/>
    <col min="2089" max="2089" width="42.85546875" bestFit="1" customWidth="1"/>
    <col min="2090" max="2090" width="37.28515625" bestFit="1" customWidth="1"/>
    <col min="2091" max="2091" width="30" bestFit="1" customWidth="1"/>
    <col min="2092" max="2092" width="32.7109375" bestFit="1" customWidth="1"/>
    <col min="2093" max="2093" width="42.5703125" bestFit="1" customWidth="1"/>
    <col min="2094" max="2094" width="42.7109375" bestFit="1" customWidth="1"/>
    <col min="2095" max="2095" width="41.140625" bestFit="1" customWidth="1"/>
    <col min="2096" max="2096" width="52.85546875" bestFit="1" customWidth="1"/>
    <col min="2097" max="2097" width="51" bestFit="1" customWidth="1"/>
    <col min="2098" max="2098" width="53.140625" bestFit="1" customWidth="1"/>
    <col min="2099" max="2099" width="34.140625" bestFit="1" customWidth="1"/>
    <col min="2100" max="2100" width="20.7109375" bestFit="1" customWidth="1"/>
    <col min="2101" max="2101" width="19.5703125" bestFit="1" customWidth="1"/>
    <col min="2102" max="2102" width="40" bestFit="1" customWidth="1"/>
    <col min="2103" max="2103" width="39.28515625" bestFit="1" customWidth="1"/>
    <col min="2104" max="2104" width="44.85546875" bestFit="1" customWidth="1"/>
    <col min="2105" max="2105" width="30.5703125" bestFit="1" customWidth="1"/>
    <col min="2106" max="2106" width="30.7109375" bestFit="1" customWidth="1"/>
    <col min="2107" max="2107" width="41.140625" bestFit="1" customWidth="1"/>
    <col min="2108" max="2108" width="32.28515625" bestFit="1" customWidth="1"/>
    <col min="2109" max="2109" width="30.5703125" bestFit="1" customWidth="1"/>
    <col min="2110" max="2110" width="33.28515625" bestFit="1" customWidth="1"/>
    <col min="2111" max="2111" width="51" bestFit="1" customWidth="1"/>
    <col min="2112" max="2112" width="51.42578125" bestFit="1" customWidth="1"/>
    <col min="2113" max="2113" width="40.5703125" bestFit="1" customWidth="1"/>
    <col min="2114" max="2114" width="38" bestFit="1" customWidth="1"/>
    <col min="2115" max="2115" width="42" bestFit="1" customWidth="1"/>
    <col min="2116" max="2116" width="42.42578125" bestFit="1" customWidth="1"/>
    <col min="2117" max="2117" width="22.140625" bestFit="1" customWidth="1"/>
    <col min="2118" max="2118" width="16.7109375" bestFit="1" customWidth="1"/>
    <col min="2119" max="2119" width="16.85546875" bestFit="1" customWidth="1"/>
    <col min="2120" max="2120" width="16.28515625" bestFit="1" customWidth="1"/>
    <col min="2121" max="2121" width="18" bestFit="1" customWidth="1"/>
    <col min="2122" max="2122" width="32.28515625" bestFit="1" customWidth="1"/>
    <col min="2123" max="2123" width="43.5703125" bestFit="1" customWidth="1"/>
    <col min="2124" max="2124" width="17.85546875" bestFit="1" customWidth="1"/>
    <col min="2125" max="2125" width="30.28515625" bestFit="1" customWidth="1"/>
    <col min="2126" max="2126" width="33.28515625" bestFit="1" customWidth="1"/>
    <col min="2127" max="2127" width="57.28515625" bestFit="1" customWidth="1"/>
    <col min="2128" max="2128" width="46.85546875" bestFit="1" customWidth="1"/>
    <col min="2129" max="2130" width="36.42578125" bestFit="1" customWidth="1"/>
    <col min="2131" max="2131" width="52.42578125" bestFit="1" customWidth="1"/>
    <col min="2132" max="2132" width="35.7109375" bestFit="1" customWidth="1"/>
    <col min="2133" max="2133" width="46.42578125" bestFit="1" customWidth="1"/>
    <col min="2134" max="2134" width="34.28515625" bestFit="1" customWidth="1"/>
    <col min="2135" max="2135" width="75.85546875" bestFit="1" customWidth="1"/>
    <col min="2136" max="2136" width="46.28515625" bestFit="1" customWidth="1"/>
    <col min="2137" max="2137" width="41.42578125" bestFit="1" customWidth="1"/>
    <col min="2138" max="2138" width="32.28515625" bestFit="1" customWidth="1"/>
    <col min="2139" max="2139" width="35.42578125" bestFit="1" customWidth="1"/>
    <col min="2140" max="2140" width="51.7109375" bestFit="1" customWidth="1"/>
    <col min="2141" max="2141" width="51.5703125" bestFit="1" customWidth="1"/>
    <col min="2142" max="2142" width="44.42578125" bestFit="1" customWidth="1"/>
    <col min="2143" max="2143" width="31.7109375" bestFit="1" customWidth="1"/>
    <col min="2144" max="2144" width="30.28515625" bestFit="1" customWidth="1"/>
    <col min="2145" max="2146" width="32.28515625" bestFit="1" customWidth="1"/>
    <col min="2147" max="2147" width="32" bestFit="1" customWidth="1"/>
    <col min="2148" max="2148" width="49.140625" bestFit="1" customWidth="1"/>
    <col min="2149" max="2149" width="18" bestFit="1" customWidth="1"/>
    <col min="2150" max="2150" width="35" bestFit="1" customWidth="1"/>
    <col min="2151" max="2151" width="17.28515625" bestFit="1" customWidth="1"/>
    <col min="2152" max="2152" width="30.28515625" bestFit="1" customWidth="1"/>
    <col min="2153" max="2153" width="25.7109375" bestFit="1" customWidth="1"/>
    <col min="2154" max="2154" width="31.140625" bestFit="1" customWidth="1"/>
    <col min="2155" max="2155" width="19.7109375" bestFit="1" customWidth="1"/>
    <col min="2156" max="2156" width="15.85546875" bestFit="1" customWidth="1"/>
    <col min="2157" max="2157" width="38" bestFit="1" customWidth="1"/>
    <col min="2158" max="2158" width="23.5703125" bestFit="1" customWidth="1"/>
    <col min="2159" max="2159" width="46.42578125" bestFit="1" customWidth="1"/>
    <col min="2160" max="2160" width="36.7109375" bestFit="1" customWidth="1"/>
    <col min="2161" max="2161" width="16.28515625" bestFit="1" customWidth="1"/>
    <col min="2162" max="2162" width="47.28515625" bestFit="1" customWidth="1"/>
    <col min="2163" max="2163" width="22.28515625" bestFit="1" customWidth="1"/>
    <col min="2164" max="2164" width="50.28515625" bestFit="1" customWidth="1"/>
    <col min="2165" max="2165" width="43.28515625" bestFit="1" customWidth="1"/>
    <col min="2166" max="2166" width="45" bestFit="1" customWidth="1"/>
    <col min="2167" max="2167" width="33.28515625" bestFit="1" customWidth="1"/>
    <col min="2168" max="2168" width="34.7109375" bestFit="1" customWidth="1"/>
    <col min="2169" max="2169" width="58.85546875" bestFit="1" customWidth="1"/>
    <col min="2170" max="2170" width="26.42578125" bestFit="1" customWidth="1"/>
    <col min="2171" max="2171" width="57.85546875" bestFit="1" customWidth="1"/>
    <col min="2172" max="2172" width="47" bestFit="1" customWidth="1"/>
    <col min="2173" max="2173" width="103.85546875" bestFit="1" customWidth="1"/>
    <col min="2174" max="2174" width="17.85546875" bestFit="1" customWidth="1"/>
    <col min="2175" max="2175" width="33" bestFit="1" customWidth="1"/>
    <col min="2176" max="2176" width="38.5703125" bestFit="1" customWidth="1"/>
    <col min="2177" max="2177" width="48.7109375" bestFit="1" customWidth="1"/>
    <col min="2178" max="2178" width="43.140625" bestFit="1" customWidth="1"/>
    <col min="2179" max="2179" width="59.28515625" bestFit="1" customWidth="1"/>
    <col min="2180" max="2180" width="35.28515625" bestFit="1" customWidth="1"/>
    <col min="2181" max="2181" width="36.28515625" bestFit="1" customWidth="1"/>
    <col min="2182" max="2182" width="44.5703125" bestFit="1" customWidth="1"/>
    <col min="2183" max="2183" width="23.28515625" bestFit="1" customWidth="1"/>
    <col min="2184" max="2184" width="58.140625" bestFit="1" customWidth="1"/>
    <col min="2185" max="2185" width="39.85546875" bestFit="1" customWidth="1"/>
    <col min="2186" max="2186" width="27.7109375" bestFit="1" customWidth="1"/>
    <col min="2187" max="2187" width="60.28515625" bestFit="1" customWidth="1"/>
    <col min="2188" max="2188" width="19.140625" bestFit="1" customWidth="1"/>
    <col min="2189" max="2189" width="33.28515625" bestFit="1" customWidth="1"/>
    <col min="2190" max="2190" width="38.5703125" bestFit="1" customWidth="1"/>
    <col min="2191" max="2191" width="28.7109375" bestFit="1" customWidth="1"/>
    <col min="2192" max="2192" width="40.140625" bestFit="1" customWidth="1"/>
    <col min="2193" max="2193" width="35.28515625" bestFit="1" customWidth="1"/>
    <col min="2194" max="2194" width="59.28515625" bestFit="1" customWidth="1"/>
    <col min="2195" max="2195" width="43.28515625" bestFit="1" customWidth="1"/>
    <col min="2196" max="2196" width="49.85546875" bestFit="1" customWidth="1"/>
    <col min="2197" max="2197" width="39" bestFit="1" customWidth="1"/>
    <col min="2198" max="2198" width="23.5703125" bestFit="1" customWidth="1"/>
    <col min="2199" max="2199" width="13.28515625" bestFit="1" customWidth="1"/>
    <col min="2200" max="2200" width="49.140625" bestFit="1" customWidth="1"/>
    <col min="2201" max="2201" width="32.42578125" bestFit="1" customWidth="1"/>
    <col min="2202" max="2202" width="38.28515625" bestFit="1" customWidth="1"/>
    <col min="2203" max="2203" width="64.7109375" bestFit="1" customWidth="1"/>
    <col min="2204" max="2204" width="35.7109375" bestFit="1" customWidth="1"/>
    <col min="2205" max="2205" width="72.85546875" bestFit="1" customWidth="1"/>
    <col min="2206" max="2206" width="73.140625" bestFit="1" customWidth="1"/>
    <col min="2207" max="2207" width="69.85546875" bestFit="1" customWidth="1"/>
    <col min="2208" max="2208" width="70.140625" bestFit="1" customWidth="1"/>
    <col min="2209" max="2210" width="81.5703125" bestFit="1" customWidth="1"/>
    <col min="2211" max="2211" width="61.28515625" bestFit="1" customWidth="1"/>
    <col min="2212" max="2212" width="44.5703125" bestFit="1" customWidth="1"/>
    <col min="2213" max="2213" width="42.7109375" bestFit="1" customWidth="1"/>
    <col min="2214" max="2214" width="33.28515625" bestFit="1" customWidth="1"/>
    <col min="2215" max="2215" width="45.42578125" bestFit="1" customWidth="1"/>
    <col min="2216" max="2216" width="89.85546875" bestFit="1" customWidth="1"/>
    <col min="2217" max="2217" width="35.42578125" bestFit="1" customWidth="1"/>
    <col min="2218" max="2218" width="32.7109375" bestFit="1" customWidth="1"/>
    <col min="2219" max="2219" width="37.7109375" bestFit="1" customWidth="1"/>
    <col min="2220" max="2220" width="45.28515625" bestFit="1" customWidth="1"/>
    <col min="2221" max="2221" width="30.140625" bestFit="1" customWidth="1"/>
    <col min="2222" max="2222" width="57.7109375" bestFit="1" customWidth="1"/>
    <col min="2223" max="2223" width="24" bestFit="1" customWidth="1"/>
    <col min="2224" max="2224" width="50.140625" bestFit="1" customWidth="1"/>
    <col min="2225" max="2225" width="37.28515625" bestFit="1" customWidth="1"/>
    <col min="2226" max="2226" width="50.85546875" bestFit="1" customWidth="1"/>
    <col min="2227" max="2227" width="49.28515625" bestFit="1" customWidth="1"/>
    <col min="2228" max="2228" width="39.7109375" bestFit="1" customWidth="1"/>
    <col min="2229" max="2229" width="32.140625" bestFit="1" customWidth="1"/>
    <col min="2230" max="2230" width="33.7109375" bestFit="1" customWidth="1"/>
    <col min="2231" max="2231" width="30" bestFit="1" customWidth="1"/>
    <col min="2232" max="2232" width="36.5703125" bestFit="1" customWidth="1"/>
    <col min="2233" max="2233" width="20.28515625" bestFit="1" customWidth="1"/>
    <col min="2234" max="2234" width="42" bestFit="1" customWidth="1"/>
    <col min="2235" max="2235" width="34.7109375" bestFit="1" customWidth="1"/>
    <col min="2236" max="2236" width="26.140625" bestFit="1" customWidth="1"/>
    <col min="2237" max="2237" width="18.7109375" bestFit="1" customWidth="1"/>
    <col min="2238" max="2238" width="45.7109375" bestFit="1" customWidth="1"/>
    <col min="2239" max="2239" width="92.42578125" bestFit="1" customWidth="1"/>
    <col min="2240" max="2240" width="55.28515625" bestFit="1" customWidth="1"/>
    <col min="2241" max="2241" width="43.5703125" bestFit="1" customWidth="1"/>
    <col min="2242" max="2242" width="44" bestFit="1" customWidth="1"/>
    <col min="2243" max="2243" width="73.7109375" bestFit="1" customWidth="1"/>
    <col min="2244" max="2244" width="32.7109375" bestFit="1" customWidth="1"/>
    <col min="2245" max="2245" width="73.42578125" bestFit="1" customWidth="1"/>
    <col min="2246" max="2246" width="30.7109375" bestFit="1" customWidth="1"/>
    <col min="2247" max="2247" width="40.7109375" bestFit="1" customWidth="1"/>
    <col min="2248" max="2248" width="28.5703125" bestFit="1" customWidth="1"/>
    <col min="2249" max="2249" width="37.28515625" bestFit="1" customWidth="1"/>
    <col min="2250" max="2250" width="24.85546875" bestFit="1" customWidth="1"/>
    <col min="2251" max="2251" width="42.7109375" bestFit="1" customWidth="1"/>
    <col min="2252" max="2252" width="85.42578125" bestFit="1" customWidth="1"/>
    <col min="2253" max="2253" width="14" bestFit="1" customWidth="1"/>
    <col min="2254" max="2254" width="63.28515625" bestFit="1" customWidth="1"/>
    <col min="2255" max="2255" width="40.28515625" bestFit="1" customWidth="1"/>
    <col min="2256" max="2256" width="46.42578125" bestFit="1" customWidth="1"/>
    <col min="2257" max="2257" width="29.85546875" bestFit="1" customWidth="1"/>
    <col min="2258" max="2258" width="43.42578125" bestFit="1" customWidth="1"/>
    <col min="2259" max="2259" width="25" bestFit="1" customWidth="1"/>
    <col min="2260" max="2260" width="19.7109375" bestFit="1" customWidth="1"/>
    <col min="2261" max="2261" width="40.140625" bestFit="1" customWidth="1"/>
    <col min="2262" max="2262" width="36.28515625" bestFit="1" customWidth="1"/>
    <col min="2263" max="2263" width="10.42578125" bestFit="1" customWidth="1"/>
    <col min="2264" max="2264" width="25" bestFit="1" customWidth="1"/>
    <col min="2265" max="2265" width="52.140625" bestFit="1" customWidth="1"/>
    <col min="2266" max="2266" width="33.42578125" bestFit="1" customWidth="1"/>
    <col min="2267" max="2267" width="39.140625" bestFit="1" customWidth="1"/>
    <col min="2268" max="2268" width="36.5703125" bestFit="1" customWidth="1"/>
    <col min="2269" max="2269" width="38.28515625" bestFit="1" customWidth="1"/>
    <col min="2270" max="2270" width="32.7109375" bestFit="1" customWidth="1"/>
    <col min="2271" max="2271" width="43.42578125" bestFit="1" customWidth="1"/>
    <col min="2272" max="2272" width="33.140625" bestFit="1" customWidth="1"/>
    <col min="2273" max="2273" width="90.28515625" bestFit="1" customWidth="1"/>
    <col min="2274" max="2274" width="50.28515625" bestFit="1" customWidth="1"/>
    <col min="2275" max="2275" width="40.7109375" bestFit="1" customWidth="1"/>
    <col min="2276" max="2276" width="34.7109375" bestFit="1" customWidth="1"/>
    <col min="2277" max="2277" width="64.28515625" bestFit="1" customWidth="1"/>
    <col min="2278" max="2278" width="130.5703125" bestFit="1" customWidth="1"/>
    <col min="2279" max="2279" width="135.42578125" bestFit="1" customWidth="1"/>
    <col min="2280" max="2280" width="36.5703125" bestFit="1" customWidth="1"/>
    <col min="2281" max="2281" width="38.28515625" bestFit="1" customWidth="1"/>
    <col min="2282" max="2282" width="58.5703125" bestFit="1" customWidth="1"/>
    <col min="2283" max="2283" width="36.140625" bestFit="1" customWidth="1"/>
    <col min="2284" max="2284" width="84.140625" bestFit="1" customWidth="1"/>
    <col min="2285" max="2285" width="30.28515625" bestFit="1" customWidth="1"/>
    <col min="2286" max="2286" width="31.42578125" bestFit="1" customWidth="1"/>
    <col min="2287" max="2287" width="37.140625" bestFit="1" customWidth="1"/>
    <col min="2288" max="2288" width="63.42578125" bestFit="1" customWidth="1"/>
    <col min="2289" max="2289" width="62.85546875" bestFit="1" customWidth="1"/>
    <col min="2290" max="2290" width="64.42578125" bestFit="1" customWidth="1"/>
    <col min="2291" max="2291" width="65.28515625" bestFit="1" customWidth="1"/>
    <col min="2292" max="2292" width="51" bestFit="1" customWidth="1"/>
    <col min="2293" max="2293" width="52.140625" bestFit="1" customWidth="1"/>
    <col min="2294" max="2294" width="52.42578125" bestFit="1" customWidth="1"/>
    <col min="2295" max="2295" width="15.28515625" bestFit="1" customWidth="1"/>
    <col min="2296" max="2296" width="80.28515625" bestFit="1" customWidth="1"/>
    <col min="2297" max="2297" width="53.28515625" bestFit="1" customWidth="1"/>
    <col min="2298" max="2300" width="38.7109375" bestFit="1" customWidth="1"/>
    <col min="2301" max="2301" width="30.7109375" bestFit="1" customWidth="1"/>
    <col min="2302" max="2302" width="36.42578125" bestFit="1" customWidth="1"/>
    <col min="2303" max="2303" width="29.28515625" bestFit="1" customWidth="1"/>
    <col min="2304" max="2304" width="11.85546875" bestFit="1" customWidth="1"/>
    <col min="2305" max="2305" width="55" bestFit="1" customWidth="1"/>
    <col min="2306" max="2306" width="54.7109375" bestFit="1" customWidth="1"/>
    <col min="2307" max="2307" width="39.42578125" bestFit="1" customWidth="1"/>
    <col min="2308" max="2308" width="24.85546875" bestFit="1" customWidth="1"/>
    <col min="2309" max="2309" width="44.7109375" bestFit="1" customWidth="1"/>
    <col min="2310" max="2310" width="26.7109375" bestFit="1" customWidth="1"/>
    <col min="2311" max="2311" width="33.28515625" bestFit="1" customWidth="1"/>
    <col min="2312" max="2312" width="36.28515625" bestFit="1" customWidth="1"/>
    <col min="2313" max="2313" width="32.140625" bestFit="1" customWidth="1"/>
    <col min="2314" max="2314" width="28.7109375" bestFit="1" customWidth="1"/>
    <col min="2315" max="2315" width="35.7109375" bestFit="1" customWidth="1"/>
    <col min="2316" max="2316" width="20.28515625" bestFit="1" customWidth="1"/>
    <col min="2317" max="2317" width="26" bestFit="1" customWidth="1"/>
    <col min="2318" max="2318" width="28.5703125" bestFit="1" customWidth="1"/>
    <col min="2319" max="2319" width="34.7109375" bestFit="1" customWidth="1"/>
    <col min="2320" max="2320" width="27" bestFit="1" customWidth="1"/>
    <col min="2321" max="2321" width="36.140625" bestFit="1" customWidth="1"/>
    <col min="2322" max="2322" width="34" bestFit="1" customWidth="1"/>
    <col min="2323" max="2323" width="50.42578125" bestFit="1" customWidth="1"/>
    <col min="2324" max="2324" width="29.140625" bestFit="1" customWidth="1"/>
    <col min="2325" max="2325" width="30" bestFit="1" customWidth="1"/>
    <col min="2326" max="2326" width="42.28515625" bestFit="1" customWidth="1"/>
    <col min="2327" max="2327" width="6.85546875" bestFit="1" customWidth="1"/>
    <col min="2328" max="2328" width="13.85546875" bestFit="1" customWidth="1"/>
    <col min="2329" max="2329" width="42.28515625" bestFit="1" customWidth="1"/>
    <col min="2330" max="2330" width="15" bestFit="1" customWidth="1"/>
    <col min="2331" max="2331" width="24.85546875" bestFit="1" customWidth="1"/>
    <col min="2332" max="2332" width="27.85546875" bestFit="1" customWidth="1"/>
    <col min="2333" max="2333" width="20.140625" bestFit="1" customWidth="1"/>
    <col min="2334" max="2334" width="15.28515625" bestFit="1" customWidth="1"/>
    <col min="2335" max="2335" width="27" bestFit="1" customWidth="1"/>
    <col min="2336" max="2336" width="23.140625" bestFit="1" customWidth="1"/>
    <col min="2337" max="2337" width="41.140625" bestFit="1" customWidth="1"/>
    <col min="2338" max="2338" width="35.85546875" bestFit="1" customWidth="1"/>
    <col min="2339" max="2339" width="21.5703125" bestFit="1" customWidth="1"/>
    <col min="2340" max="2340" width="67.28515625" bestFit="1" customWidth="1"/>
    <col min="2341" max="2341" width="62.85546875" bestFit="1" customWidth="1"/>
    <col min="2342" max="2342" width="32.42578125" bestFit="1" customWidth="1"/>
    <col min="2343" max="2343" width="54.5703125" bestFit="1" customWidth="1"/>
    <col min="2344" max="2344" width="32.42578125" bestFit="1" customWidth="1"/>
    <col min="2345" max="2345" width="24.7109375" bestFit="1" customWidth="1"/>
    <col min="2346" max="2346" width="53.140625" bestFit="1" customWidth="1"/>
    <col min="2347" max="2347" width="29.28515625" bestFit="1" customWidth="1"/>
    <col min="2348" max="2348" width="18" bestFit="1" customWidth="1"/>
    <col min="2349" max="2349" width="44.42578125" bestFit="1" customWidth="1"/>
    <col min="2350" max="2350" width="34.7109375" bestFit="1" customWidth="1"/>
    <col min="2351" max="2351" width="72" bestFit="1" customWidth="1"/>
    <col min="2352" max="2352" width="32.140625" bestFit="1" customWidth="1"/>
    <col min="2353" max="2353" width="31.7109375" bestFit="1" customWidth="1"/>
    <col min="2354" max="2355" width="43.85546875" bestFit="1" customWidth="1"/>
    <col min="2356" max="2357" width="40.140625" bestFit="1" customWidth="1"/>
    <col min="2358" max="2358" width="38.140625" bestFit="1" customWidth="1"/>
    <col min="2359" max="2359" width="21.42578125" bestFit="1" customWidth="1"/>
    <col min="2360" max="2360" width="21.85546875" bestFit="1" customWidth="1"/>
    <col min="2361" max="2361" width="21.42578125" bestFit="1" customWidth="1"/>
    <col min="2362" max="2362" width="21.7109375" bestFit="1" customWidth="1"/>
    <col min="2363" max="2363" width="33.7109375" bestFit="1" customWidth="1"/>
    <col min="2364" max="2364" width="56.28515625" bestFit="1" customWidth="1"/>
    <col min="2365" max="2365" width="43.5703125" bestFit="1" customWidth="1"/>
    <col min="2366" max="2366" width="24.7109375" bestFit="1" customWidth="1"/>
    <col min="2367" max="2367" width="47.5703125" bestFit="1" customWidth="1"/>
    <col min="2368" max="2368" width="33.140625" bestFit="1" customWidth="1"/>
    <col min="2369" max="2369" width="32.7109375" bestFit="1" customWidth="1"/>
    <col min="2370" max="2370" width="30.5703125" bestFit="1" customWidth="1"/>
    <col min="2371" max="2371" width="38.5703125" bestFit="1" customWidth="1"/>
    <col min="2372" max="2372" width="22.28515625" bestFit="1" customWidth="1"/>
    <col min="2373" max="2373" width="42.140625" bestFit="1" customWidth="1"/>
    <col min="2374" max="2374" width="35.7109375" bestFit="1" customWidth="1"/>
    <col min="2375" max="2375" width="36.85546875" bestFit="1" customWidth="1"/>
    <col min="2376" max="2376" width="46.28515625" bestFit="1" customWidth="1"/>
    <col min="2377" max="2377" width="23.140625" bestFit="1" customWidth="1"/>
    <col min="2378" max="2378" width="54.85546875" bestFit="1" customWidth="1"/>
    <col min="2379" max="2379" width="31.5703125" bestFit="1" customWidth="1"/>
    <col min="2380" max="2380" width="26.7109375" bestFit="1" customWidth="1"/>
    <col min="2381" max="2381" width="52.7109375" bestFit="1" customWidth="1"/>
    <col min="2382" max="2382" width="53.42578125" bestFit="1" customWidth="1"/>
    <col min="2383" max="2383" width="62.140625" bestFit="1" customWidth="1"/>
    <col min="2384" max="2384" width="46.42578125" bestFit="1" customWidth="1"/>
    <col min="2385" max="2385" width="39.85546875" bestFit="1" customWidth="1"/>
    <col min="2386" max="2386" width="48.28515625" bestFit="1" customWidth="1"/>
    <col min="2387" max="2387" width="26" bestFit="1" customWidth="1"/>
    <col min="2388" max="2388" width="22.85546875" bestFit="1" customWidth="1"/>
    <col min="2389" max="2389" width="44.28515625" bestFit="1" customWidth="1"/>
    <col min="2390" max="2390" width="42.28515625" bestFit="1" customWidth="1"/>
    <col min="2391" max="2391" width="25.7109375" bestFit="1" customWidth="1"/>
    <col min="2392" max="2392" width="69.5703125" bestFit="1" customWidth="1"/>
    <col min="2393" max="2393" width="35.5703125" bestFit="1" customWidth="1"/>
    <col min="2394" max="2394" width="28" bestFit="1" customWidth="1"/>
    <col min="2395" max="2395" width="50.28515625" bestFit="1" customWidth="1"/>
    <col min="2396" max="2396" width="36.7109375" bestFit="1" customWidth="1"/>
    <col min="2397" max="2397" width="39.85546875" bestFit="1" customWidth="1"/>
    <col min="2398" max="2398" width="40.28515625" bestFit="1" customWidth="1"/>
    <col min="2399" max="2399" width="48.7109375" bestFit="1" customWidth="1"/>
    <col min="2400" max="2400" width="26.42578125" bestFit="1" customWidth="1"/>
    <col min="2401" max="2401" width="51" bestFit="1" customWidth="1"/>
    <col min="2402" max="2402" width="74" bestFit="1" customWidth="1"/>
    <col min="2403" max="2403" width="75.5703125" bestFit="1" customWidth="1"/>
    <col min="2404" max="2404" width="50.140625" bestFit="1" customWidth="1"/>
    <col min="2405" max="2405" width="39.85546875" bestFit="1" customWidth="1"/>
    <col min="2406" max="2406" width="33.42578125" bestFit="1" customWidth="1"/>
    <col min="2407" max="2407" width="45.28515625" bestFit="1" customWidth="1"/>
    <col min="2408" max="2408" width="97.7109375" bestFit="1" customWidth="1"/>
    <col min="2409" max="2409" width="44.28515625" bestFit="1" customWidth="1"/>
    <col min="2410" max="2410" width="99.140625" bestFit="1" customWidth="1"/>
    <col min="2411" max="2411" width="43.140625" bestFit="1" customWidth="1"/>
    <col min="2412" max="2412" width="49" bestFit="1" customWidth="1"/>
    <col min="2413" max="2413" width="44.7109375" bestFit="1" customWidth="1"/>
    <col min="2414" max="2414" width="43.85546875" bestFit="1" customWidth="1"/>
    <col min="2415" max="2415" width="26.28515625" bestFit="1" customWidth="1"/>
    <col min="2416" max="2416" width="34.7109375" bestFit="1" customWidth="1"/>
    <col min="2417" max="2417" width="77.7109375" bestFit="1" customWidth="1"/>
    <col min="2418" max="2418" width="41.28515625" bestFit="1" customWidth="1"/>
    <col min="2419" max="2419" width="26.7109375" bestFit="1" customWidth="1"/>
    <col min="2420" max="2420" width="36.42578125" bestFit="1" customWidth="1"/>
    <col min="2421" max="2421" width="15" bestFit="1" customWidth="1"/>
    <col min="2422" max="2422" width="27.7109375" bestFit="1" customWidth="1"/>
    <col min="2423" max="2423" width="48.7109375" bestFit="1" customWidth="1"/>
    <col min="2424" max="2424" width="49.7109375" bestFit="1" customWidth="1"/>
    <col min="2425" max="2425" width="14.85546875" bestFit="1" customWidth="1"/>
    <col min="2426" max="2426" width="42.28515625" bestFit="1" customWidth="1"/>
    <col min="2427" max="2427" width="30.140625" bestFit="1" customWidth="1"/>
    <col min="2428" max="2428" width="52" bestFit="1" customWidth="1"/>
    <col min="2429" max="2429" width="62.42578125" bestFit="1" customWidth="1"/>
    <col min="2430" max="2430" width="46.7109375" bestFit="1" customWidth="1"/>
    <col min="2431" max="2431" width="45.28515625" bestFit="1" customWidth="1"/>
    <col min="2432" max="2432" width="48.42578125" bestFit="1" customWidth="1"/>
    <col min="2433" max="2433" width="37" bestFit="1" customWidth="1"/>
    <col min="2434" max="2434" width="37.42578125" bestFit="1" customWidth="1"/>
    <col min="2435" max="2435" width="45.7109375" bestFit="1" customWidth="1"/>
    <col min="2436" max="2436" width="36.5703125" bestFit="1" customWidth="1"/>
    <col min="2437" max="2437" width="48.42578125" bestFit="1" customWidth="1"/>
    <col min="2438" max="2438" width="37" bestFit="1" customWidth="1"/>
    <col min="2439" max="2440" width="33.28515625" bestFit="1" customWidth="1"/>
    <col min="2441" max="2441" width="41.28515625" bestFit="1" customWidth="1"/>
    <col min="2442" max="2442" width="37.42578125" bestFit="1" customWidth="1"/>
    <col min="2443" max="2443" width="48" bestFit="1" customWidth="1"/>
    <col min="2444" max="2444" width="49" bestFit="1" customWidth="1"/>
    <col min="2445" max="2445" width="38.28515625" bestFit="1" customWidth="1"/>
    <col min="2446" max="2446" width="67.42578125" bestFit="1" customWidth="1"/>
    <col min="2447" max="2447" width="46.28515625" bestFit="1" customWidth="1"/>
    <col min="2448" max="2448" width="36.7109375" bestFit="1" customWidth="1"/>
    <col min="2449" max="2449" width="45.7109375" bestFit="1" customWidth="1"/>
    <col min="2450" max="2450" width="37.28515625" bestFit="1" customWidth="1"/>
    <col min="2451" max="2451" width="31.7109375" bestFit="1" customWidth="1"/>
    <col min="2452" max="2452" width="39" bestFit="1" customWidth="1"/>
    <col min="2453" max="2453" width="30.140625" bestFit="1" customWidth="1"/>
    <col min="2454" max="2454" width="37.28515625" bestFit="1" customWidth="1"/>
    <col min="2455" max="2455" width="31.140625" bestFit="1" customWidth="1"/>
    <col min="2456" max="2456" width="32.5703125" bestFit="1" customWidth="1"/>
    <col min="2457" max="2457" width="23.140625" bestFit="1" customWidth="1"/>
    <col min="2458" max="2458" width="55.7109375" bestFit="1" customWidth="1"/>
    <col min="2459" max="2459" width="46.42578125" bestFit="1" customWidth="1"/>
    <col min="2460" max="2460" width="54.85546875" bestFit="1" customWidth="1"/>
    <col min="2461" max="2462" width="34" bestFit="1" customWidth="1"/>
    <col min="2463" max="2463" width="35.7109375" bestFit="1" customWidth="1"/>
    <col min="2464" max="2464" width="41.7109375" bestFit="1" customWidth="1"/>
    <col min="2465" max="2465" width="49.5703125" bestFit="1" customWidth="1"/>
    <col min="2466" max="2466" width="33.7109375" bestFit="1" customWidth="1"/>
    <col min="2467" max="2467" width="41.28515625" bestFit="1" customWidth="1"/>
    <col min="2468" max="2468" width="33.42578125" bestFit="1" customWidth="1"/>
    <col min="2469" max="2470" width="52.28515625" bestFit="1" customWidth="1"/>
    <col min="2471" max="2471" width="37.85546875" bestFit="1" customWidth="1"/>
    <col min="2472" max="2472" width="35.42578125" bestFit="1" customWidth="1"/>
    <col min="2473" max="2473" width="34" bestFit="1" customWidth="1"/>
    <col min="2474" max="2474" width="28" bestFit="1" customWidth="1"/>
    <col min="2475" max="2475" width="35" bestFit="1" customWidth="1"/>
    <col min="2476" max="2476" width="21.7109375" bestFit="1" customWidth="1"/>
    <col min="2477" max="2477" width="56.5703125" bestFit="1" customWidth="1"/>
    <col min="2478" max="2478" width="50.7109375" bestFit="1" customWidth="1"/>
    <col min="2479" max="2479" width="44.28515625" bestFit="1" customWidth="1"/>
    <col min="2480" max="2480" width="50.28515625" bestFit="1" customWidth="1"/>
    <col min="2481" max="2481" width="33.7109375" bestFit="1" customWidth="1"/>
    <col min="2482" max="2482" width="33.42578125" bestFit="1" customWidth="1"/>
    <col min="2483" max="2483" width="41.28515625" bestFit="1" customWidth="1"/>
    <col min="2484" max="2484" width="37.28515625" bestFit="1" customWidth="1"/>
    <col min="2485" max="2485" width="35" bestFit="1" customWidth="1"/>
    <col min="2486" max="2486" width="59.42578125" bestFit="1" customWidth="1"/>
    <col min="2487" max="2487" width="42.42578125" bestFit="1" customWidth="1"/>
    <col min="2488" max="2488" width="31.7109375" bestFit="1" customWidth="1"/>
    <col min="2489" max="2489" width="29.85546875" bestFit="1" customWidth="1"/>
    <col min="2490" max="2490" width="52.5703125" bestFit="1" customWidth="1"/>
    <col min="2491" max="2491" width="18.7109375" bestFit="1" customWidth="1"/>
    <col min="2492" max="2492" width="9.7109375" bestFit="1" customWidth="1"/>
    <col min="2493" max="2493" width="18.28515625" bestFit="1" customWidth="1"/>
    <col min="2494" max="2494" width="59.28515625" bestFit="1" customWidth="1"/>
    <col min="2495" max="2495" width="54.28515625" bestFit="1" customWidth="1"/>
    <col min="2496" max="2496" width="24.140625" bestFit="1" customWidth="1"/>
    <col min="2497" max="2497" width="21.28515625" bestFit="1" customWidth="1"/>
    <col min="2498" max="2498" width="32.140625" bestFit="1" customWidth="1"/>
    <col min="2499" max="2499" width="18.28515625" bestFit="1" customWidth="1"/>
    <col min="2500" max="2500" width="46.28515625" bestFit="1" customWidth="1"/>
    <col min="2501" max="2501" width="9.5703125" bestFit="1" customWidth="1"/>
    <col min="2502" max="2502" width="20.140625" bestFit="1" customWidth="1"/>
    <col min="2503" max="2503" width="17.28515625" bestFit="1" customWidth="1"/>
    <col min="2504" max="2504" width="17.7109375" bestFit="1" customWidth="1"/>
    <col min="2505" max="2505" width="32.28515625" bestFit="1" customWidth="1"/>
    <col min="2506" max="2506" width="20.7109375" bestFit="1" customWidth="1"/>
    <col min="2507" max="2507" width="32.7109375" bestFit="1" customWidth="1"/>
    <col min="2508" max="2508" width="46.85546875" bestFit="1" customWidth="1"/>
    <col min="2509" max="2509" width="54.85546875" bestFit="1" customWidth="1"/>
    <col min="2510" max="2510" width="46.28515625" bestFit="1" customWidth="1"/>
    <col min="2511" max="2511" width="27" bestFit="1" customWidth="1"/>
    <col min="2512" max="2512" width="12.28515625" bestFit="1" customWidth="1"/>
    <col min="2513" max="2513" width="12.7109375" bestFit="1" customWidth="1"/>
    <col min="2514" max="2514" width="40.7109375" bestFit="1" customWidth="1"/>
    <col min="2515" max="2515" width="38.42578125" bestFit="1" customWidth="1"/>
    <col min="2516" max="2516" width="75.85546875" bestFit="1" customWidth="1"/>
    <col min="2517" max="2517" width="32.42578125" bestFit="1" customWidth="1"/>
    <col min="2518" max="2518" width="26.140625" bestFit="1" customWidth="1"/>
    <col min="2519" max="2519" width="23.42578125" bestFit="1" customWidth="1"/>
    <col min="2520" max="2520" width="43.140625" bestFit="1" customWidth="1"/>
    <col min="2521" max="2521" width="21.140625" bestFit="1" customWidth="1"/>
    <col min="2522" max="2522" width="27.28515625" bestFit="1" customWidth="1"/>
    <col min="2523" max="2523" width="21.42578125" bestFit="1" customWidth="1"/>
    <col min="2524" max="2524" width="34.7109375" bestFit="1" customWidth="1"/>
    <col min="2525" max="2525" width="50.140625" bestFit="1" customWidth="1"/>
    <col min="2526" max="2526" width="52.7109375" bestFit="1" customWidth="1"/>
    <col min="2527" max="2527" width="33.7109375" bestFit="1" customWidth="1"/>
    <col min="2528" max="2528" width="30.42578125" bestFit="1" customWidth="1"/>
    <col min="2529" max="2529" width="22.85546875" bestFit="1" customWidth="1"/>
    <col min="2530" max="2530" width="39.28515625" bestFit="1" customWidth="1"/>
    <col min="2531" max="2531" width="37.28515625" bestFit="1" customWidth="1"/>
    <col min="2532" max="2532" width="36.85546875" bestFit="1" customWidth="1"/>
    <col min="2533" max="2533" width="45.140625" bestFit="1" customWidth="1"/>
    <col min="2534" max="2534" width="41.85546875" bestFit="1" customWidth="1"/>
    <col min="2535" max="2536" width="39.7109375" bestFit="1" customWidth="1"/>
    <col min="2537" max="2538" width="39.85546875" bestFit="1" customWidth="1"/>
    <col min="2539" max="2539" width="48" bestFit="1" customWidth="1"/>
    <col min="2540" max="2540" width="34" bestFit="1" customWidth="1"/>
    <col min="2541" max="2542" width="40.28515625" bestFit="1" customWidth="1"/>
    <col min="2543" max="2543" width="60.5703125" bestFit="1" customWidth="1"/>
    <col min="2544" max="2544" width="51.7109375" bestFit="1" customWidth="1"/>
    <col min="2545" max="2545" width="33.28515625" bestFit="1" customWidth="1"/>
    <col min="2546" max="2546" width="49.28515625" bestFit="1" customWidth="1"/>
    <col min="2547" max="2547" width="24.28515625" bestFit="1" customWidth="1"/>
    <col min="2548" max="2548" width="46.28515625" bestFit="1" customWidth="1"/>
    <col min="2549" max="2549" width="36.5703125" bestFit="1" customWidth="1"/>
    <col min="2550" max="2550" width="48" bestFit="1" customWidth="1"/>
    <col min="2551" max="2551" width="32" bestFit="1" customWidth="1"/>
    <col min="2552" max="2552" width="33.140625" bestFit="1" customWidth="1"/>
    <col min="2553" max="2553" width="40.7109375" bestFit="1" customWidth="1"/>
    <col min="2554" max="2554" width="48.28515625" bestFit="1" customWidth="1"/>
    <col min="2555" max="2555" width="38.5703125" bestFit="1" customWidth="1"/>
    <col min="2556" max="2557" width="51.28515625" bestFit="1" customWidth="1"/>
    <col min="2558" max="2558" width="31.42578125" bestFit="1" customWidth="1"/>
    <col min="2559" max="2559" width="56.42578125" bestFit="1" customWidth="1"/>
    <col min="2560" max="2560" width="51.42578125" bestFit="1" customWidth="1"/>
    <col min="2561" max="2562" width="43.42578125" bestFit="1" customWidth="1"/>
    <col min="2563" max="2563" width="48.85546875" bestFit="1" customWidth="1"/>
    <col min="2564" max="2564" width="22.28515625" bestFit="1" customWidth="1"/>
    <col min="2565" max="2566" width="42.42578125" bestFit="1" customWidth="1"/>
    <col min="2567" max="2567" width="35.85546875" bestFit="1" customWidth="1"/>
    <col min="2568" max="2568" width="19.28515625" bestFit="1" customWidth="1"/>
    <col min="2569" max="2569" width="21.42578125" bestFit="1" customWidth="1"/>
    <col min="2570" max="2570" width="30" bestFit="1" customWidth="1"/>
    <col min="2571" max="2571" width="37" bestFit="1" customWidth="1"/>
    <col min="2572" max="2572" width="36.5703125" bestFit="1" customWidth="1"/>
    <col min="2573" max="2573" width="32.85546875" bestFit="1" customWidth="1"/>
    <col min="2574" max="2574" width="31.28515625" bestFit="1" customWidth="1"/>
    <col min="2575" max="2575" width="40.140625" bestFit="1" customWidth="1"/>
    <col min="2576" max="2576" width="34.85546875" bestFit="1" customWidth="1"/>
    <col min="2577" max="2577" width="29" bestFit="1" customWidth="1"/>
    <col min="2578" max="2578" width="28.7109375" bestFit="1" customWidth="1"/>
    <col min="2579" max="2579" width="20.7109375" bestFit="1" customWidth="1"/>
    <col min="2580" max="2580" width="29.7109375" bestFit="1" customWidth="1"/>
    <col min="2581" max="2581" width="24.7109375" bestFit="1" customWidth="1"/>
    <col min="2582" max="2582" width="46.5703125" bestFit="1" customWidth="1"/>
    <col min="2583" max="2583" width="23.28515625" bestFit="1" customWidth="1"/>
    <col min="2584" max="2584" width="36" bestFit="1" customWidth="1"/>
    <col min="2585" max="2585" width="46.42578125" bestFit="1" customWidth="1"/>
    <col min="2586" max="2586" width="49.7109375" bestFit="1" customWidth="1"/>
    <col min="2587" max="2587" width="24.7109375" bestFit="1" customWidth="1"/>
    <col min="2588" max="2588" width="31" bestFit="1" customWidth="1"/>
    <col min="2589" max="2589" width="36.5703125" bestFit="1" customWidth="1"/>
    <col min="2590" max="2590" width="23" bestFit="1" customWidth="1"/>
    <col min="2591" max="2591" width="43.28515625" bestFit="1" customWidth="1"/>
    <col min="2592" max="2592" width="37" bestFit="1" customWidth="1"/>
    <col min="2593" max="2593" width="54.5703125" bestFit="1" customWidth="1"/>
    <col min="2594" max="2594" width="31" bestFit="1" customWidth="1"/>
    <col min="2595" max="2595" width="25.140625" bestFit="1" customWidth="1"/>
    <col min="2596" max="2596" width="37.140625" bestFit="1" customWidth="1"/>
    <col min="2597" max="2597" width="101.5703125" bestFit="1" customWidth="1"/>
    <col min="2598" max="2598" width="39.85546875" bestFit="1" customWidth="1"/>
    <col min="2599" max="2599" width="30.85546875" bestFit="1" customWidth="1"/>
    <col min="2600" max="2600" width="51.42578125" bestFit="1" customWidth="1"/>
    <col min="2601" max="2601" width="30.7109375" bestFit="1" customWidth="1"/>
    <col min="2602" max="2602" width="48" bestFit="1" customWidth="1"/>
    <col min="2603" max="2603" width="94.85546875" bestFit="1" customWidth="1"/>
    <col min="2604" max="2604" width="44.28515625" bestFit="1" customWidth="1"/>
    <col min="2605" max="2605" width="87.85546875" bestFit="1" customWidth="1"/>
    <col min="2606" max="2606" width="28.5703125" bestFit="1" customWidth="1"/>
    <col min="2607" max="2607" width="24" bestFit="1" customWidth="1"/>
    <col min="2608" max="2608" width="20.28515625" bestFit="1" customWidth="1"/>
    <col min="2609" max="2609" width="43.85546875" bestFit="1" customWidth="1"/>
    <col min="2610" max="2610" width="32.28515625" bestFit="1" customWidth="1"/>
    <col min="2611" max="2611" width="36" bestFit="1" customWidth="1"/>
    <col min="2612" max="2612" width="36.7109375" bestFit="1" customWidth="1"/>
    <col min="2613" max="2613" width="48" bestFit="1" customWidth="1"/>
    <col min="2614" max="2614" width="29.28515625" bestFit="1" customWidth="1"/>
    <col min="2615" max="2616" width="40.42578125" bestFit="1" customWidth="1"/>
    <col min="2617" max="2617" width="32.42578125" bestFit="1" customWidth="1"/>
    <col min="2618" max="2618" width="56.85546875" bestFit="1" customWidth="1"/>
    <col min="2619" max="2619" width="33.28515625" bestFit="1" customWidth="1"/>
    <col min="2620" max="2620" width="27.85546875" bestFit="1" customWidth="1"/>
    <col min="2621" max="2621" width="19" bestFit="1" customWidth="1"/>
    <col min="2622" max="2622" width="13.7109375" bestFit="1" customWidth="1"/>
    <col min="2623" max="2623" width="28.7109375" bestFit="1" customWidth="1"/>
    <col min="2624" max="2624" width="24.85546875" bestFit="1" customWidth="1"/>
    <col min="2625" max="2625" width="29.28515625" bestFit="1" customWidth="1"/>
    <col min="2626" max="2626" width="30.140625" bestFit="1" customWidth="1"/>
    <col min="2627" max="2627" width="9.7109375" bestFit="1" customWidth="1"/>
    <col min="2628" max="2628" width="31.7109375" bestFit="1" customWidth="1"/>
    <col min="2629" max="2629" width="24.7109375" bestFit="1" customWidth="1"/>
    <col min="2630" max="2630" width="33.7109375" bestFit="1" customWidth="1"/>
    <col min="2631" max="2631" width="33.85546875" bestFit="1" customWidth="1"/>
    <col min="2632" max="2632" width="37.28515625" bestFit="1" customWidth="1"/>
    <col min="2633" max="2633" width="23.28515625" bestFit="1" customWidth="1"/>
    <col min="2634" max="2634" width="36" bestFit="1" customWidth="1"/>
    <col min="2635" max="2635" width="24.5703125" bestFit="1" customWidth="1"/>
    <col min="2636" max="2636" width="33.42578125" bestFit="1" customWidth="1"/>
    <col min="2637" max="2638" width="17.7109375" bestFit="1" customWidth="1"/>
    <col min="2639" max="2639" width="28.7109375" bestFit="1" customWidth="1"/>
    <col min="2640" max="2640" width="21.7109375" bestFit="1" customWidth="1"/>
    <col min="2641" max="2641" width="26.140625" bestFit="1" customWidth="1"/>
    <col min="2642" max="2642" width="47.7109375" bestFit="1" customWidth="1"/>
    <col min="2643" max="2643" width="33.28515625" bestFit="1" customWidth="1"/>
    <col min="2644" max="2644" width="43.140625" bestFit="1" customWidth="1"/>
    <col min="2645" max="2645" width="19.28515625" bestFit="1" customWidth="1"/>
    <col min="2646" max="2646" width="11.140625" bestFit="1" customWidth="1"/>
    <col min="2647" max="2647" width="19.7109375" bestFit="1" customWidth="1"/>
    <col min="2648" max="2648" width="23.42578125" bestFit="1" customWidth="1"/>
    <col min="2649" max="2649" width="51.42578125" bestFit="1" customWidth="1"/>
    <col min="2650" max="2650" width="37.85546875" bestFit="1" customWidth="1"/>
    <col min="2651" max="2651" width="27.28515625" bestFit="1" customWidth="1"/>
    <col min="2652" max="2652" width="24.85546875" bestFit="1" customWidth="1"/>
    <col min="2653" max="2653" width="25.7109375" bestFit="1" customWidth="1"/>
    <col min="2654" max="2654" width="24" bestFit="1" customWidth="1"/>
    <col min="2655" max="2655" width="70.42578125" bestFit="1" customWidth="1"/>
    <col min="2656" max="2656" width="27.5703125" bestFit="1" customWidth="1"/>
    <col min="2657" max="2657" width="33.28515625" bestFit="1" customWidth="1"/>
    <col min="2658" max="2658" width="85" bestFit="1" customWidth="1"/>
    <col min="2659" max="2659" width="125.85546875" bestFit="1" customWidth="1"/>
    <col min="2660" max="2660" width="19.28515625" bestFit="1" customWidth="1"/>
    <col min="2661" max="2661" width="90.28515625" bestFit="1" customWidth="1"/>
    <col min="2662" max="2662" width="38.28515625" bestFit="1" customWidth="1"/>
    <col min="2663" max="2663" width="80.28515625" bestFit="1" customWidth="1"/>
    <col min="2664" max="2664" width="75.7109375" bestFit="1" customWidth="1"/>
    <col min="2665" max="2665" width="93.5703125" bestFit="1" customWidth="1"/>
    <col min="2666" max="2666" width="15.7109375" bestFit="1" customWidth="1"/>
    <col min="2667" max="2667" width="34.5703125" bestFit="1" customWidth="1"/>
    <col min="2668" max="2668" width="30.28515625" bestFit="1" customWidth="1"/>
    <col min="2669" max="2669" width="55.7109375" bestFit="1" customWidth="1"/>
    <col min="2670" max="2670" width="23.28515625" bestFit="1" customWidth="1"/>
    <col min="2671" max="2671" width="44.85546875" bestFit="1" customWidth="1"/>
    <col min="2672" max="2672" width="21.85546875" bestFit="1" customWidth="1"/>
    <col min="2673" max="2673" width="12" bestFit="1" customWidth="1"/>
    <col min="2674" max="2674" width="12.42578125" bestFit="1" customWidth="1"/>
    <col min="2675" max="2675" width="40.7109375" bestFit="1" customWidth="1"/>
    <col min="2676" max="2676" width="21.28515625" bestFit="1" customWidth="1"/>
    <col min="2677" max="2677" width="41.7109375" bestFit="1" customWidth="1"/>
    <col min="2678" max="2678" width="36.42578125" bestFit="1" customWidth="1"/>
    <col min="2679" max="2679" width="22.28515625" bestFit="1" customWidth="1"/>
    <col min="2680" max="2680" width="45.42578125" bestFit="1" customWidth="1"/>
    <col min="2681" max="2681" width="43.28515625" bestFit="1" customWidth="1"/>
    <col min="2682" max="2682" width="23.140625" bestFit="1" customWidth="1"/>
    <col min="2683" max="2683" width="45.7109375" bestFit="1" customWidth="1"/>
    <col min="2684" max="2684" width="21.28515625" bestFit="1" customWidth="1"/>
    <col min="2685" max="2685" width="15.28515625" bestFit="1" customWidth="1"/>
    <col min="2686" max="2686" width="47.28515625" bestFit="1" customWidth="1"/>
    <col min="2687" max="2687" width="35" bestFit="1" customWidth="1"/>
    <col min="2688" max="2688" width="17.7109375" bestFit="1" customWidth="1"/>
    <col min="2689" max="2689" width="39.5703125" bestFit="1" customWidth="1"/>
    <col min="2690" max="2690" width="40" bestFit="1" customWidth="1"/>
    <col min="2691" max="2691" width="28.7109375" bestFit="1" customWidth="1"/>
    <col min="2692" max="2692" width="51" bestFit="1" customWidth="1"/>
    <col min="2693" max="2693" width="19" bestFit="1" customWidth="1"/>
    <col min="2694" max="2694" width="53.28515625" bestFit="1" customWidth="1"/>
    <col min="2695" max="2695" width="20.28515625" bestFit="1" customWidth="1"/>
    <col min="2696" max="2696" width="47.5703125" bestFit="1" customWidth="1"/>
    <col min="2697" max="2697" width="30" bestFit="1" customWidth="1"/>
    <col min="2698" max="2698" width="74.42578125" bestFit="1" customWidth="1"/>
    <col min="2699" max="2699" width="33.85546875" bestFit="1" customWidth="1"/>
    <col min="2700" max="2700" width="32.28515625" bestFit="1" customWidth="1"/>
    <col min="2701" max="2701" width="59.28515625" bestFit="1" customWidth="1"/>
    <col min="2702" max="2702" width="36.42578125" bestFit="1" customWidth="1"/>
    <col min="2703" max="2703" width="67.28515625" bestFit="1" customWidth="1"/>
    <col min="2704" max="2704" width="39.5703125" bestFit="1" customWidth="1"/>
    <col min="2705" max="2705" width="75.5703125" bestFit="1" customWidth="1"/>
    <col min="2706" max="2706" width="20.42578125" bestFit="1" customWidth="1"/>
    <col min="2707" max="2707" width="21.7109375" bestFit="1" customWidth="1"/>
    <col min="2708" max="2708" width="43.140625" bestFit="1" customWidth="1"/>
    <col min="2709" max="2709" width="43.5703125" bestFit="1" customWidth="1"/>
    <col min="2710" max="2710" width="20.42578125" bestFit="1" customWidth="1"/>
    <col min="2711" max="2711" width="42.140625" bestFit="1" customWidth="1"/>
    <col min="2712" max="2712" width="83.5703125" bestFit="1" customWidth="1"/>
    <col min="2713" max="2713" width="18.28515625" bestFit="1" customWidth="1"/>
    <col min="2714" max="2714" width="34.5703125" bestFit="1" customWidth="1"/>
    <col min="2715" max="2715" width="19.28515625" bestFit="1" customWidth="1"/>
    <col min="2716" max="2716" width="18.42578125" bestFit="1" customWidth="1"/>
    <col min="2717" max="2717" width="22.28515625" bestFit="1" customWidth="1"/>
    <col min="2718" max="2718" width="22" bestFit="1" customWidth="1"/>
    <col min="2719" max="2720" width="21.85546875" bestFit="1" customWidth="1"/>
    <col min="2721" max="2721" width="22" bestFit="1" customWidth="1"/>
    <col min="2722" max="2723" width="21.7109375" bestFit="1" customWidth="1"/>
    <col min="2724" max="2724" width="21" bestFit="1" customWidth="1"/>
    <col min="2725" max="2726" width="20.85546875" bestFit="1" customWidth="1"/>
    <col min="2727" max="2727" width="21" bestFit="1" customWidth="1"/>
    <col min="2728" max="2730" width="20.7109375" bestFit="1" customWidth="1"/>
    <col min="2731" max="2731" width="18.7109375" bestFit="1" customWidth="1"/>
    <col min="2732" max="2732" width="19.7109375" bestFit="1" customWidth="1"/>
    <col min="2733" max="2733" width="24.85546875" bestFit="1" customWidth="1"/>
    <col min="2734" max="2734" width="39.85546875" bestFit="1" customWidth="1"/>
    <col min="2735" max="2735" width="28.42578125" bestFit="1" customWidth="1"/>
    <col min="2736" max="2736" width="26" bestFit="1" customWidth="1"/>
    <col min="2737" max="2737" width="29.7109375" bestFit="1" customWidth="1"/>
    <col min="2738" max="2738" width="52.5703125" bestFit="1" customWidth="1"/>
    <col min="2739" max="2739" width="63.42578125" bestFit="1" customWidth="1"/>
    <col min="2740" max="2740" width="22.7109375" bestFit="1" customWidth="1"/>
    <col min="2741" max="2741" width="31" bestFit="1" customWidth="1"/>
    <col min="2742" max="2742" width="30.28515625" bestFit="1" customWidth="1"/>
    <col min="2743" max="2743" width="41.7109375" bestFit="1" customWidth="1"/>
    <col min="2744" max="2744" width="39.7109375" bestFit="1" customWidth="1"/>
    <col min="2745" max="2745" width="41.28515625" bestFit="1" customWidth="1"/>
    <col min="2746" max="2746" width="55.140625" bestFit="1" customWidth="1"/>
    <col min="2747" max="2747" width="39.28515625" bestFit="1" customWidth="1"/>
    <col min="2748" max="2748" width="55.140625" bestFit="1" customWidth="1"/>
    <col min="2749" max="2749" width="28.7109375" bestFit="1" customWidth="1"/>
    <col min="2750" max="2750" width="40" bestFit="1" customWidth="1"/>
    <col min="2751" max="2751" width="35" bestFit="1" customWidth="1"/>
    <col min="2752" max="2752" width="43.28515625" bestFit="1" customWidth="1"/>
    <col min="2753" max="2753" width="52.7109375" bestFit="1" customWidth="1"/>
    <col min="2754" max="2754" width="28.7109375" bestFit="1" customWidth="1"/>
    <col min="2755" max="2755" width="40" bestFit="1" customWidth="1"/>
    <col min="2756" max="2756" width="29.5703125" bestFit="1" customWidth="1"/>
    <col min="2757" max="2757" width="64.28515625" bestFit="1" customWidth="1"/>
    <col min="2758" max="2758" width="21.42578125" bestFit="1" customWidth="1"/>
    <col min="2759" max="2759" width="56" bestFit="1" customWidth="1"/>
    <col min="2760" max="2760" width="32.28515625" bestFit="1" customWidth="1"/>
    <col min="2761" max="2761" width="27.28515625" bestFit="1" customWidth="1"/>
    <col min="2762" max="2762" width="18.5703125" bestFit="1" customWidth="1"/>
    <col min="2763" max="2763" width="6" bestFit="1" customWidth="1"/>
    <col min="2764" max="2764" width="23.140625" bestFit="1" customWidth="1"/>
    <col min="2765" max="2765" width="23" bestFit="1" customWidth="1"/>
    <col min="2766" max="2766" width="68.42578125" bestFit="1" customWidth="1"/>
    <col min="2767" max="2767" width="22" bestFit="1" customWidth="1"/>
    <col min="2768" max="2768" width="23.7109375" bestFit="1" customWidth="1"/>
    <col min="2769" max="2769" width="33.7109375" bestFit="1" customWidth="1"/>
    <col min="2770" max="2770" width="66" bestFit="1" customWidth="1"/>
    <col min="2771" max="2771" width="16.28515625" bestFit="1" customWidth="1"/>
    <col min="2772" max="2772" width="28" bestFit="1" customWidth="1"/>
    <col min="2773" max="2773" width="26" bestFit="1" customWidth="1"/>
    <col min="2774" max="2774" width="55.28515625" bestFit="1" customWidth="1"/>
    <col min="2775" max="2775" width="83.140625" bestFit="1" customWidth="1"/>
    <col min="2776" max="2776" width="22.28515625" bestFit="1" customWidth="1"/>
    <col min="2777" max="2777" width="45.28515625" bestFit="1" customWidth="1"/>
    <col min="2778" max="2778" width="39.28515625" bestFit="1" customWidth="1"/>
    <col min="2779" max="2779" width="76.7109375" bestFit="1" customWidth="1"/>
    <col min="2780" max="2780" width="32.5703125" bestFit="1" customWidth="1"/>
    <col min="2781" max="2781" width="39.28515625" bestFit="1" customWidth="1"/>
    <col min="2782" max="2782" width="20.7109375" bestFit="1" customWidth="1"/>
    <col min="2783" max="2783" width="41.140625" bestFit="1" customWidth="1"/>
    <col min="2784" max="2784" width="38.28515625" bestFit="1" customWidth="1"/>
    <col min="2785" max="2785" width="113.7109375" bestFit="1" customWidth="1"/>
    <col min="2786" max="2786" width="114.140625" bestFit="1" customWidth="1"/>
    <col min="2787" max="2787" width="39.28515625" bestFit="1" customWidth="1"/>
    <col min="2788" max="2788" width="28.28515625" bestFit="1" customWidth="1"/>
    <col min="2789" max="2789" width="23.7109375" bestFit="1" customWidth="1"/>
    <col min="2790" max="2790" width="18.140625" bestFit="1" customWidth="1"/>
    <col min="2791" max="2791" width="34.140625" bestFit="1" customWidth="1"/>
    <col min="2792" max="2792" width="11.140625" bestFit="1" customWidth="1"/>
    <col min="2793" max="2793" width="24.28515625" bestFit="1" customWidth="1"/>
    <col min="2794" max="2794" width="33.85546875" bestFit="1" customWidth="1"/>
    <col min="2795" max="2795" width="23" bestFit="1" customWidth="1"/>
    <col min="2796" max="2796" width="46.42578125" bestFit="1" customWidth="1"/>
    <col min="2797" max="2797" width="22.28515625" bestFit="1" customWidth="1"/>
    <col min="2798" max="2798" width="55.85546875" bestFit="1" customWidth="1"/>
    <col min="2799" max="2799" width="12.85546875" bestFit="1" customWidth="1"/>
    <col min="2800" max="2800" width="12.42578125" bestFit="1" customWidth="1"/>
    <col min="2801" max="2801" width="17.42578125" bestFit="1" customWidth="1"/>
    <col min="2802" max="2802" width="36.7109375" bestFit="1" customWidth="1"/>
    <col min="2803" max="2803" width="12.28515625" bestFit="1" customWidth="1"/>
    <col min="2804" max="2804" width="13.28515625" bestFit="1" customWidth="1"/>
    <col min="2805" max="2805" width="12.28515625" bestFit="1" customWidth="1"/>
    <col min="2806" max="2806" width="44.140625" bestFit="1" customWidth="1"/>
    <col min="2807" max="2807" width="40.85546875" bestFit="1" customWidth="1"/>
    <col min="2808" max="2808" width="18" bestFit="1" customWidth="1"/>
    <col min="2809" max="2809" width="36.7109375" bestFit="1" customWidth="1"/>
    <col min="2810" max="2810" width="12.5703125" bestFit="1" customWidth="1"/>
    <col min="2811" max="2811" width="7.42578125" bestFit="1" customWidth="1"/>
    <col min="2812" max="2812" width="34.28515625" bestFit="1" customWidth="1"/>
    <col min="2813" max="2813" width="24.5703125" bestFit="1" customWidth="1"/>
    <col min="2814" max="2814" width="33.28515625" bestFit="1" customWidth="1"/>
    <col min="2815" max="2815" width="59.140625" bestFit="1" customWidth="1"/>
    <col min="2816" max="2816" width="27.28515625" bestFit="1" customWidth="1"/>
    <col min="2817" max="2817" width="18.85546875" bestFit="1" customWidth="1"/>
    <col min="2818" max="2818" width="24.42578125" bestFit="1" customWidth="1"/>
    <col min="2819" max="2819" width="25.5703125" bestFit="1" customWidth="1"/>
    <col min="2820" max="2820" width="19" bestFit="1" customWidth="1"/>
    <col min="2821" max="2821" width="45" bestFit="1" customWidth="1"/>
    <col min="2822" max="2822" width="26.7109375" bestFit="1" customWidth="1"/>
    <col min="2823" max="2823" width="30.28515625" bestFit="1" customWidth="1"/>
    <col min="2824" max="2824" width="45.28515625" bestFit="1" customWidth="1"/>
    <col min="2825" max="2825" width="28.28515625" bestFit="1" customWidth="1"/>
    <col min="2826" max="2826" width="53.7109375" bestFit="1" customWidth="1"/>
    <col min="2827" max="2827" width="50.140625" bestFit="1" customWidth="1"/>
    <col min="2828" max="2828" width="60.7109375" bestFit="1" customWidth="1"/>
    <col min="2829" max="2829" width="38.140625" bestFit="1" customWidth="1"/>
    <col min="2830" max="2830" width="52.140625" bestFit="1" customWidth="1"/>
    <col min="2831" max="2831" width="52.42578125" bestFit="1" customWidth="1"/>
    <col min="2832" max="2832" width="28.28515625" bestFit="1" customWidth="1"/>
    <col min="2833" max="2833" width="32.7109375" bestFit="1" customWidth="1"/>
    <col min="2834" max="2834" width="49" bestFit="1" customWidth="1"/>
    <col min="2835" max="2835" width="31.85546875" bestFit="1" customWidth="1"/>
    <col min="2836" max="2836" width="38.7109375" bestFit="1" customWidth="1"/>
    <col min="2837" max="2837" width="27.7109375" bestFit="1" customWidth="1"/>
    <col min="2838" max="2838" width="101.5703125" bestFit="1" customWidth="1"/>
    <col min="2839" max="2839" width="101.140625" bestFit="1" customWidth="1"/>
    <col min="2840" max="2840" width="53.140625" bestFit="1" customWidth="1"/>
    <col min="2841" max="2841" width="17.7109375" bestFit="1" customWidth="1"/>
    <col min="2842" max="2842" width="32.85546875" bestFit="1" customWidth="1"/>
    <col min="2843" max="2844" width="30.28515625" bestFit="1" customWidth="1"/>
    <col min="2845" max="2845" width="63.28515625" bestFit="1" customWidth="1"/>
    <col min="2846" max="2846" width="41" bestFit="1" customWidth="1"/>
    <col min="2847" max="2847" width="27.42578125" bestFit="1" customWidth="1"/>
    <col min="2848" max="2848" width="9.7109375" bestFit="1" customWidth="1"/>
    <col min="2849" max="2849" width="45.28515625" bestFit="1" customWidth="1"/>
    <col min="2850" max="2850" width="20.5703125" bestFit="1" customWidth="1"/>
    <col min="2851" max="2851" width="55.7109375" bestFit="1" customWidth="1"/>
    <col min="2852" max="2852" width="32.5703125" bestFit="1" customWidth="1"/>
    <col min="2853" max="2853" width="48.42578125" bestFit="1" customWidth="1"/>
    <col min="2854" max="2854" width="39.7109375" bestFit="1" customWidth="1"/>
    <col min="2855" max="2855" width="62.42578125" bestFit="1" customWidth="1"/>
    <col min="2856" max="2856" width="20.28515625" bestFit="1" customWidth="1"/>
    <col min="2857" max="2857" width="41.5703125" bestFit="1" customWidth="1"/>
    <col min="2858" max="2858" width="28.28515625" bestFit="1" customWidth="1"/>
    <col min="2859" max="2859" width="54.7109375" bestFit="1" customWidth="1"/>
    <col min="2860" max="2860" width="27" bestFit="1" customWidth="1"/>
    <col min="2861" max="2861" width="53.42578125" bestFit="1" customWidth="1"/>
    <col min="2862" max="2862" width="9.42578125" bestFit="1" customWidth="1"/>
    <col min="2863" max="2863" width="54.42578125" bestFit="1" customWidth="1"/>
    <col min="2864" max="2864" width="42.28515625" bestFit="1" customWidth="1"/>
    <col min="2865" max="2865" width="36" bestFit="1" customWidth="1"/>
    <col min="2866" max="2866" width="34.42578125" bestFit="1" customWidth="1"/>
    <col min="2867" max="2867" width="7.140625" bestFit="1" customWidth="1"/>
    <col min="2868" max="2868" width="13.28515625" bestFit="1" customWidth="1"/>
    <col min="2869" max="2869" width="25" bestFit="1" customWidth="1"/>
    <col min="2870" max="2870" width="50.28515625" bestFit="1" customWidth="1"/>
    <col min="2871" max="2871" width="14" bestFit="1" customWidth="1"/>
    <col min="2872" max="2872" width="38.140625" bestFit="1" customWidth="1"/>
    <col min="2873" max="2873" width="50.85546875" bestFit="1" customWidth="1"/>
    <col min="2874" max="2874" width="47.42578125" bestFit="1" customWidth="1"/>
    <col min="2875" max="2875" width="57.42578125" bestFit="1" customWidth="1"/>
    <col min="2876" max="2876" width="46.7109375" bestFit="1" customWidth="1"/>
    <col min="2877" max="2877" width="43.7109375" bestFit="1" customWidth="1"/>
    <col min="2878" max="2878" width="53.28515625" bestFit="1" customWidth="1"/>
    <col min="2879" max="2879" width="52.5703125" bestFit="1" customWidth="1"/>
    <col min="2880" max="2880" width="58.7109375" bestFit="1" customWidth="1"/>
    <col min="2881" max="2882" width="54" bestFit="1" customWidth="1"/>
    <col min="2883" max="2883" width="52.7109375" bestFit="1" customWidth="1"/>
    <col min="2884" max="2884" width="48.5703125" bestFit="1" customWidth="1"/>
    <col min="2885" max="2885" width="48" bestFit="1" customWidth="1"/>
    <col min="2886" max="2886" width="60.85546875" bestFit="1" customWidth="1"/>
    <col min="2887" max="2887" width="60.7109375" bestFit="1" customWidth="1"/>
    <col min="2888" max="2888" width="45.140625" bestFit="1" customWidth="1"/>
    <col min="2889" max="2889" width="45" bestFit="1" customWidth="1"/>
    <col min="2890" max="2890" width="57.28515625" bestFit="1" customWidth="1"/>
    <col min="2891" max="2891" width="38.140625" bestFit="1" customWidth="1"/>
    <col min="2892" max="2892" width="34.140625" bestFit="1" customWidth="1"/>
    <col min="2893" max="2893" width="38.7109375" bestFit="1" customWidth="1"/>
    <col min="2894" max="2894" width="60.5703125" bestFit="1" customWidth="1"/>
    <col min="2895" max="2895" width="15.85546875" bestFit="1" customWidth="1"/>
    <col min="2896" max="2896" width="19.85546875" bestFit="1" customWidth="1"/>
    <col min="2897" max="2897" width="16.7109375" bestFit="1" customWidth="1"/>
    <col min="2898" max="2898" width="41.85546875" bestFit="1" customWidth="1"/>
    <col min="2899" max="2899" width="42.140625" bestFit="1" customWidth="1"/>
    <col min="2900" max="2900" width="13.7109375" bestFit="1" customWidth="1"/>
    <col min="2901" max="2901" width="12.140625" bestFit="1" customWidth="1"/>
    <col min="2902" max="2902" width="28.5703125" bestFit="1" customWidth="1"/>
    <col min="2903" max="2903" width="46.85546875" bestFit="1" customWidth="1"/>
    <col min="2904" max="2904" width="43.28515625" bestFit="1" customWidth="1"/>
    <col min="2905" max="2905" width="52.28515625" bestFit="1" customWidth="1"/>
    <col min="2906" max="2906" width="30.7109375" bestFit="1" customWidth="1"/>
    <col min="2907" max="2907" width="36.7109375" bestFit="1" customWidth="1"/>
    <col min="2908" max="2908" width="34.42578125" bestFit="1" customWidth="1"/>
    <col min="2909" max="2909" width="29.140625" bestFit="1" customWidth="1"/>
    <col min="2910" max="2910" width="28.7109375" bestFit="1" customWidth="1"/>
    <col min="2911" max="2911" width="31.42578125" bestFit="1" customWidth="1"/>
    <col min="2912" max="2912" width="88.42578125" bestFit="1" customWidth="1"/>
    <col min="2913" max="2913" width="40.42578125" bestFit="1" customWidth="1"/>
    <col min="2914" max="2914" width="31.28515625" bestFit="1" customWidth="1"/>
    <col min="2915" max="2915" width="35.42578125" bestFit="1" customWidth="1"/>
    <col min="2916" max="2916" width="37.28515625" bestFit="1" customWidth="1"/>
    <col min="2917" max="2917" width="31.5703125" bestFit="1" customWidth="1"/>
    <col min="2918" max="2918" width="25.7109375" bestFit="1" customWidth="1"/>
    <col min="2919" max="2919" width="83.28515625" bestFit="1" customWidth="1"/>
    <col min="2920" max="2920" width="28.5703125" bestFit="1" customWidth="1"/>
    <col min="2921" max="2921" width="33.7109375" bestFit="1" customWidth="1"/>
    <col min="2922" max="2922" width="44.7109375" bestFit="1" customWidth="1"/>
    <col min="2923" max="2923" width="21.5703125" bestFit="1" customWidth="1"/>
    <col min="2924" max="2925" width="54.28515625" bestFit="1" customWidth="1"/>
    <col min="2926" max="2926" width="35.28515625" bestFit="1" customWidth="1"/>
    <col min="2927" max="2927" width="33.140625" bestFit="1" customWidth="1"/>
    <col min="2928" max="2928" width="41.42578125" bestFit="1" customWidth="1"/>
    <col min="2929" max="2929" width="30.7109375" bestFit="1" customWidth="1"/>
    <col min="2930" max="2930" width="37.28515625" bestFit="1" customWidth="1"/>
    <col min="2931" max="2931" width="50.140625" bestFit="1" customWidth="1"/>
    <col min="2932" max="2932" width="54.42578125" bestFit="1" customWidth="1"/>
    <col min="2933" max="2933" width="41.5703125" bestFit="1" customWidth="1"/>
    <col min="2934" max="2934" width="17.28515625" bestFit="1" customWidth="1"/>
    <col min="2935" max="2935" width="33.7109375" bestFit="1" customWidth="1"/>
    <col min="2936" max="2936" width="29.5703125" bestFit="1" customWidth="1"/>
    <col min="2937" max="2937" width="27.140625" bestFit="1" customWidth="1"/>
    <col min="2938" max="2938" width="29.140625" bestFit="1" customWidth="1"/>
    <col min="2939" max="2939" width="44" bestFit="1" customWidth="1"/>
    <col min="2940" max="2940" width="35.7109375" bestFit="1" customWidth="1"/>
    <col min="2941" max="2941" width="30.5703125" bestFit="1" customWidth="1"/>
    <col min="2942" max="2942" width="42.85546875" bestFit="1" customWidth="1"/>
    <col min="2943" max="2943" width="27.42578125" bestFit="1" customWidth="1"/>
    <col min="2944" max="2944" width="25.42578125" bestFit="1" customWidth="1"/>
    <col min="2945" max="2945" width="24.7109375" bestFit="1" customWidth="1"/>
    <col min="2946" max="2946" width="23.7109375" bestFit="1" customWidth="1"/>
    <col min="2947" max="2947" width="33.140625" bestFit="1" customWidth="1"/>
    <col min="2948" max="2948" width="31.140625" bestFit="1" customWidth="1"/>
    <col min="2949" max="2949" width="43.5703125" bestFit="1" customWidth="1"/>
    <col min="2950" max="2950" width="31.140625" bestFit="1" customWidth="1"/>
    <col min="2951" max="2951" width="24.28515625" bestFit="1" customWidth="1"/>
    <col min="2952" max="2952" width="27" bestFit="1" customWidth="1"/>
    <col min="2953" max="2953" width="24.28515625" bestFit="1" customWidth="1"/>
    <col min="2954" max="2954" width="13.7109375" bestFit="1" customWidth="1"/>
    <col min="2955" max="2955" width="27.140625" bestFit="1" customWidth="1"/>
    <col min="2956" max="2956" width="60" bestFit="1" customWidth="1"/>
    <col min="2957" max="2957" width="49.28515625" bestFit="1" customWidth="1"/>
    <col min="2958" max="2958" width="72.7109375" bestFit="1" customWidth="1"/>
    <col min="2959" max="2959" width="73.28515625" bestFit="1" customWidth="1"/>
    <col min="2960" max="2960" width="33.7109375" bestFit="1" customWidth="1"/>
    <col min="2961" max="2961" width="44.5703125" bestFit="1" customWidth="1"/>
    <col min="2962" max="2962" width="60.42578125" bestFit="1" customWidth="1"/>
    <col min="2963" max="2963" width="52.140625" bestFit="1" customWidth="1"/>
    <col min="2964" max="2964" width="70.28515625" bestFit="1" customWidth="1"/>
    <col min="2965" max="2965" width="22.42578125" bestFit="1" customWidth="1"/>
    <col min="2966" max="2966" width="30.7109375" bestFit="1" customWidth="1"/>
    <col min="2967" max="2967" width="39.85546875" bestFit="1" customWidth="1"/>
    <col min="2968" max="2968" width="50.85546875" bestFit="1" customWidth="1"/>
    <col min="2969" max="2969" width="16.85546875" bestFit="1" customWidth="1"/>
    <col min="2970" max="2970" width="45.28515625" bestFit="1" customWidth="1"/>
    <col min="2971" max="2971" width="37.28515625" bestFit="1" customWidth="1"/>
    <col min="2972" max="2972" width="32.42578125" bestFit="1" customWidth="1"/>
    <col min="2973" max="2973" width="26.7109375" bestFit="1" customWidth="1"/>
    <col min="2974" max="2974" width="53.28515625" bestFit="1" customWidth="1"/>
    <col min="2975" max="2975" width="17.42578125" bestFit="1" customWidth="1"/>
    <col min="2976" max="2976" width="18.28515625" bestFit="1" customWidth="1"/>
    <col min="2977" max="2977" width="36.140625" bestFit="1" customWidth="1"/>
    <col min="2978" max="2978" width="40.140625" bestFit="1" customWidth="1"/>
    <col min="2979" max="2979" width="25.42578125" bestFit="1" customWidth="1"/>
    <col min="2980" max="2980" width="109.5703125" bestFit="1" customWidth="1"/>
    <col min="2981" max="2981" width="29.5703125" bestFit="1" customWidth="1"/>
    <col min="2982" max="2982" width="38" bestFit="1" customWidth="1"/>
    <col min="2983" max="2983" width="27.5703125" bestFit="1" customWidth="1"/>
    <col min="2984" max="2984" width="27.28515625" bestFit="1" customWidth="1"/>
    <col min="2985" max="2985" width="40.42578125" bestFit="1" customWidth="1"/>
    <col min="2986" max="2986" width="43" bestFit="1" customWidth="1"/>
    <col min="2987" max="2987" width="45.5703125" bestFit="1" customWidth="1"/>
    <col min="2988" max="2988" width="72.28515625" bestFit="1" customWidth="1"/>
    <col min="2989" max="2989" width="41.28515625" bestFit="1" customWidth="1"/>
    <col min="2990" max="2990" width="63.140625" bestFit="1" customWidth="1"/>
    <col min="2991" max="2991" width="54" bestFit="1" customWidth="1"/>
    <col min="2992" max="2992" width="75.85546875" bestFit="1" customWidth="1"/>
    <col min="2993" max="2993" width="63.42578125" bestFit="1" customWidth="1"/>
    <col min="2994" max="2994" width="39" bestFit="1" customWidth="1"/>
    <col min="2995" max="2995" width="50.7109375" bestFit="1" customWidth="1"/>
    <col min="2996" max="2996" width="40.85546875" bestFit="1" customWidth="1"/>
    <col min="2997" max="2997" width="51.5703125" bestFit="1" customWidth="1"/>
    <col min="2998" max="2998" width="60.7109375" bestFit="1" customWidth="1"/>
    <col min="2999" max="2999" width="51.140625" bestFit="1" customWidth="1"/>
    <col min="3000" max="3000" width="60.7109375" bestFit="1" customWidth="1"/>
    <col min="3001" max="3001" width="62.5703125" bestFit="1" customWidth="1"/>
    <col min="3002" max="3002" width="45.28515625" bestFit="1" customWidth="1"/>
    <col min="3003" max="3003" width="52.28515625" bestFit="1" customWidth="1"/>
    <col min="3004" max="3004" width="47.7109375" bestFit="1" customWidth="1"/>
    <col min="3005" max="3005" width="52.85546875" bestFit="1" customWidth="1"/>
    <col min="3006" max="3006" width="60.28515625" bestFit="1" customWidth="1"/>
    <col min="3007" max="3007" width="41.5703125" bestFit="1" customWidth="1"/>
    <col min="3008" max="3008" width="69.42578125" bestFit="1" customWidth="1"/>
    <col min="3009" max="3009" width="75.7109375" bestFit="1" customWidth="1"/>
    <col min="3010" max="3010" width="52.28515625" bestFit="1" customWidth="1"/>
    <col min="3011" max="3011" width="61.28515625" bestFit="1" customWidth="1"/>
    <col min="3012" max="3012" width="39.85546875" bestFit="1" customWidth="1"/>
    <col min="3013" max="3013" width="53.5703125" bestFit="1" customWidth="1"/>
    <col min="3014" max="3014" width="53.7109375" bestFit="1" customWidth="1"/>
    <col min="3015" max="3015" width="72.140625" bestFit="1" customWidth="1"/>
    <col min="3016" max="3016" width="43.5703125" bestFit="1" customWidth="1"/>
    <col min="3017" max="3017" width="35.42578125" bestFit="1" customWidth="1"/>
    <col min="3018" max="3018" width="69.28515625" bestFit="1" customWidth="1"/>
    <col min="3019" max="3019" width="35.7109375" bestFit="1" customWidth="1"/>
    <col min="3020" max="3020" width="55.5703125" bestFit="1" customWidth="1"/>
    <col min="3021" max="3021" width="31.140625" bestFit="1" customWidth="1"/>
    <col min="3022" max="3022" width="48" bestFit="1" customWidth="1"/>
    <col min="3023" max="3023" width="53.7109375" bestFit="1" customWidth="1"/>
    <col min="3024" max="3024" width="44.28515625" bestFit="1" customWidth="1"/>
    <col min="3025" max="3025" width="34.140625" bestFit="1" customWidth="1"/>
    <col min="3026" max="3026" width="9.28515625" bestFit="1" customWidth="1"/>
    <col min="3027" max="3027" width="18.140625" bestFit="1" customWidth="1"/>
    <col min="3028" max="3028" width="17.85546875" bestFit="1" customWidth="1"/>
    <col min="3029" max="3029" width="47.5703125" bestFit="1" customWidth="1"/>
    <col min="3030" max="3030" width="65" bestFit="1" customWidth="1"/>
    <col min="3031" max="3031" width="37.85546875" bestFit="1" customWidth="1"/>
    <col min="3032" max="3032" width="36.28515625" bestFit="1" customWidth="1"/>
    <col min="3033" max="3033" width="15.28515625" bestFit="1" customWidth="1"/>
    <col min="3034" max="3034" width="15.7109375" bestFit="1" customWidth="1"/>
    <col min="3035" max="3035" width="28.85546875" bestFit="1" customWidth="1"/>
    <col min="3036" max="3036" width="60.28515625" bestFit="1" customWidth="1"/>
    <col min="3037" max="3037" width="29.28515625" bestFit="1" customWidth="1"/>
    <col min="3038" max="3038" width="28" bestFit="1" customWidth="1"/>
    <col min="3039" max="3039" width="61" bestFit="1" customWidth="1"/>
    <col min="3040" max="3040" width="27.28515625" bestFit="1" customWidth="1"/>
    <col min="3041" max="3041" width="43.140625" bestFit="1" customWidth="1"/>
    <col min="3042" max="3042" width="41" bestFit="1" customWidth="1"/>
    <col min="3043" max="3043" width="75.85546875" bestFit="1" customWidth="1"/>
    <col min="3044" max="3044" width="65.42578125" bestFit="1" customWidth="1"/>
    <col min="3045" max="3045" width="27.7109375" bestFit="1" customWidth="1"/>
    <col min="3046" max="3046" width="28.28515625" bestFit="1" customWidth="1"/>
    <col min="3047" max="3047" width="45" bestFit="1" customWidth="1"/>
    <col min="3048" max="3048" width="51.85546875" bestFit="1" customWidth="1"/>
    <col min="3049" max="3049" width="74.85546875" bestFit="1" customWidth="1"/>
    <col min="3050" max="3050" width="75.28515625" bestFit="1" customWidth="1"/>
    <col min="3051" max="3051" width="74.85546875" bestFit="1" customWidth="1"/>
    <col min="3052" max="3052" width="39.28515625" bestFit="1" customWidth="1"/>
    <col min="3053" max="3053" width="33" bestFit="1" customWidth="1"/>
    <col min="3054" max="3054" width="39.42578125" bestFit="1" customWidth="1"/>
    <col min="3055" max="3055" width="43.5703125" bestFit="1" customWidth="1"/>
    <col min="3056" max="3056" width="44.42578125" bestFit="1" customWidth="1"/>
    <col min="3057" max="3057" width="46.140625" bestFit="1" customWidth="1"/>
    <col min="3058" max="3058" width="59.42578125" bestFit="1" customWidth="1"/>
    <col min="3059" max="3059" width="24.140625" bestFit="1" customWidth="1"/>
    <col min="3060" max="3060" width="26.42578125" bestFit="1" customWidth="1"/>
    <col min="3061" max="3061" width="31.28515625" bestFit="1" customWidth="1"/>
    <col min="3062" max="3062" width="46.5703125" bestFit="1" customWidth="1"/>
    <col min="3063" max="3063" width="44.140625" bestFit="1" customWidth="1"/>
    <col min="3064" max="3064" width="30.28515625" bestFit="1" customWidth="1"/>
    <col min="3065" max="3065" width="44.7109375" bestFit="1" customWidth="1"/>
    <col min="3066" max="3066" width="58.42578125" bestFit="1" customWidth="1"/>
    <col min="3067" max="3067" width="27.7109375" bestFit="1" customWidth="1"/>
    <col min="3068" max="3068" width="64" bestFit="1" customWidth="1"/>
    <col min="3069" max="3069" width="22.85546875" bestFit="1" customWidth="1"/>
    <col min="3070" max="3070" width="35" bestFit="1" customWidth="1"/>
    <col min="3071" max="3071" width="49.7109375" bestFit="1" customWidth="1"/>
    <col min="3072" max="3072" width="44.5703125" bestFit="1" customWidth="1"/>
    <col min="3073" max="3073" width="37.5703125" bestFit="1" customWidth="1"/>
    <col min="3074" max="3074" width="37.140625" bestFit="1" customWidth="1"/>
    <col min="3075" max="3075" width="41.42578125" bestFit="1" customWidth="1"/>
    <col min="3076" max="3076" width="45.28515625" bestFit="1" customWidth="1"/>
    <col min="3077" max="3077" width="38.7109375" bestFit="1" customWidth="1"/>
    <col min="3078" max="3078" width="37.140625" bestFit="1" customWidth="1"/>
    <col min="3079" max="3079" width="40.5703125" bestFit="1" customWidth="1"/>
    <col min="3080" max="3080" width="56" bestFit="1" customWidth="1"/>
    <col min="3081" max="3081" width="36.5703125" bestFit="1" customWidth="1"/>
    <col min="3082" max="3082" width="50.140625" bestFit="1" customWidth="1"/>
    <col min="3083" max="3083" width="41.85546875" bestFit="1" customWidth="1"/>
    <col min="3084" max="3084" width="42.28515625" bestFit="1" customWidth="1"/>
    <col min="3085" max="3085" width="48.28515625" bestFit="1" customWidth="1"/>
    <col min="3086" max="3086" width="41.7109375" bestFit="1" customWidth="1"/>
    <col min="3087" max="3087" width="37.28515625" bestFit="1" customWidth="1"/>
    <col min="3088" max="3088" width="35.5703125" bestFit="1" customWidth="1"/>
    <col min="3089" max="3089" width="50.140625" bestFit="1" customWidth="1"/>
    <col min="3090" max="3091" width="20.28515625" bestFit="1" customWidth="1"/>
    <col min="3092" max="3092" width="67.42578125" bestFit="1" customWidth="1"/>
    <col min="3093" max="3093" width="72.7109375" bestFit="1" customWidth="1"/>
    <col min="3094" max="3094" width="63.85546875" bestFit="1" customWidth="1"/>
    <col min="3095" max="3095" width="31.28515625" bestFit="1" customWidth="1"/>
    <col min="3096" max="3096" width="24.140625" bestFit="1" customWidth="1"/>
    <col min="3097" max="3097" width="16.5703125" bestFit="1" customWidth="1"/>
    <col min="3098" max="3098" width="35.28515625" bestFit="1" customWidth="1"/>
    <col min="3099" max="3099" width="66.85546875" bestFit="1" customWidth="1"/>
    <col min="3100" max="3100" width="38.7109375" bestFit="1" customWidth="1"/>
    <col min="3101" max="3101" width="17.28515625" bestFit="1" customWidth="1"/>
    <col min="3102" max="3102" width="67.85546875" bestFit="1" customWidth="1"/>
    <col min="3103" max="3103" width="25" bestFit="1" customWidth="1"/>
    <col min="3104" max="3104" width="66.28515625" bestFit="1" customWidth="1"/>
    <col min="3105" max="3105" width="18.28515625" bestFit="1" customWidth="1"/>
    <col min="3106" max="3107" width="30.7109375" bestFit="1" customWidth="1"/>
    <col min="3108" max="3108" width="45.5703125" bestFit="1" customWidth="1"/>
    <col min="3109" max="3109" width="44.7109375" bestFit="1" customWidth="1"/>
    <col min="3110" max="3110" width="40.42578125" bestFit="1" customWidth="1"/>
    <col min="3111" max="3111" width="41.7109375" bestFit="1" customWidth="1"/>
    <col min="3112" max="3112" width="38.140625" bestFit="1" customWidth="1"/>
    <col min="3113" max="3113" width="63.28515625" bestFit="1" customWidth="1"/>
    <col min="3114" max="3114" width="16.28515625" bestFit="1" customWidth="1"/>
    <col min="3115" max="3115" width="34.42578125" bestFit="1" customWidth="1"/>
    <col min="3116" max="3116" width="64.42578125" bestFit="1" customWidth="1"/>
    <col min="3117" max="3117" width="19.28515625" bestFit="1" customWidth="1"/>
    <col min="3118" max="3119" width="38.42578125" bestFit="1" customWidth="1"/>
    <col min="3120" max="3120" width="40.7109375" bestFit="1" customWidth="1"/>
    <col min="3121" max="3121" width="41.7109375" bestFit="1" customWidth="1"/>
    <col min="3122" max="3122" width="47.7109375" bestFit="1" customWidth="1"/>
    <col min="3123" max="3123" width="50.5703125" bestFit="1" customWidth="1"/>
    <col min="3124" max="3124" width="37" bestFit="1" customWidth="1"/>
    <col min="3125" max="3125" width="55.42578125" bestFit="1" customWidth="1"/>
    <col min="3126" max="3126" width="60.85546875" bestFit="1" customWidth="1"/>
    <col min="3127" max="3127" width="36.7109375" bestFit="1" customWidth="1"/>
    <col min="3128" max="3128" width="18.28515625" bestFit="1" customWidth="1"/>
    <col min="3129" max="3129" width="18.5703125" bestFit="1" customWidth="1"/>
    <col min="3130" max="3130" width="76.28515625" bestFit="1" customWidth="1"/>
    <col min="3131" max="3131" width="63.7109375" bestFit="1" customWidth="1"/>
    <col min="3132" max="3132" width="19.5703125" bestFit="1" customWidth="1"/>
    <col min="3133" max="3133" width="30.5703125" bestFit="1" customWidth="1"/>
    <col min="3134" max="3134" width="32.42578125" bestFit="1" customWidth="1"/>
    <col min="3135" max="3135" width="16.7109375" bestFit="1" customWidth="1"/>
    <col min="3136" max="3136" width="36.7109375" bestFit="1" customWidth="1"/>
    <col min="3137" max="3137" width="34.85546875" bestFit="1" customWidth="1"/>
    <col min="3138" max="3138" width="30" bestFit="1" customWidth="1"/>
    <col min="3139" max="3139" width="31.7109375" bestFit="1" customWidth="1"/>
    <col min="3140" max="3140" width="20.5703125" bestFit="1" customWidth="1"/>
    <col min="3141" max="3141" width="21" bestFit="1" customWidth="1"/>
    <col min="3142" max="3142" width="30.7109375" bestFit="1" customWidth="1"/>
    <col min="3143" max="3143" width="51.7109375" bestFit="1" customWidth="1"/>
    <col min="3144" max="3144" width="46" bestFit="1" customWidth="1"/>
    <col min="3145" max="3145" width="46.42578125" bestFit="1" customWidth="1"/>
    <col min="3146" max="3146" width="32" bestFit="1" customWidth="1"/>
    <col min="3147" max="3147" width="44.28515625" bestFit="1" customWidth="1"/>
    <col min="3148" max="3148" width="34.140625" bestFit="1" customWidth="1"/>
    <col min="3149" max="3149" width="39.28515625" bestFit="1" customWidth="1"/>
    <col min="3150" max="3150" width="30.85546875" bestFit="1" customWidth="1"/>
    <col min="3151" max="3151" width="50.28515625" bestFit="1" customWidth="1"/>
    <col min="3152" max="3152" width="44.42578125" bestFit="1" customWidth="1"/>
    <col min="3153" max="3153" width="17.42578125" bestFit="1" customWidth="1"/>
    <col min="3154" max="3154" width="41.5703125" bestFit="1" customWidth="1"/>
    <col min="3155" max="3155" width="16.28515625" bestFit="1" customWidth="1"/>
    <col min="3156" max="3156" width="20.28515625" bestFit="1" customWidth="1"/>
    <col min="3157" max="3157" width="21.42578125" bestFit="1" customWidth="1"/>
    <col min="3158" max="3158" width="26.42578125" bestFit="1" customWidth="1"/>
    <col min="3159" max="3159" width="44.7109375" bestFit="1" customWidth="1"/>
    <col min="3160" max="3160" width="90.28515625" bestFit="1" customWidth="1"/>
    <col min="3161" max="3161" width="25.42578125" bestFit="1" customWidth="1"/>
    <col min="3162" max="3162" width="66.85546875" bestFit="1" customWidth="1"/>
    <col min="3163" max="3163" width="39.5703125" bestFit="1" customWidth="1"/>
    <col min="3164" max="3164" width="30.5703125" bestFit="1" customWidth="1"/>
    <col min="3165" max="3165" width="43.28515625" bestFit="1" customWidth="1"/>
    <col min="3166" max="3167" width="46" bestFit="1" customWidth="1"/>
    <col min="3168" max="3168" width="33.28515625" bestFit="1" customWidth="1"/>
    <col min="3169" max="3169" width="48.28515625" bestFit="1" customWidth="1"/>
    <col min="3170" max="3170" width="48" bestFit="1" customWidth="1"/>
    <col min="3171" max="3171" width="33.28515625" bestFit="1" customWidth="1"/>
    <col min="3172" max="3172" width="62.140625" bestFit="1" customWidth="1"/>
    <col min="3173" max="3173" width="43" bestFit="1" customWidth="1"/>
    <col min="3174" max="3174" width="33.7109375" bestFit="1" customWidth="1"/>
    <col min="3175" max="3175" width="18.7109375" bestFit="1" customWidth="1"/>
    <col min="3176" max="3176" width="42.28515625" bestFit="1" customWidth="1"/>
    <col min="3177" max="3177" width="56.5703125" bestFit="1" customWidth="1"/>
    <col min="3178" max="3178" width="115" bestFit="1" customWidth="1"/>
    <col min="3179" max="3179" width="51.7109375" bestFit="1" customWidth="1"/>
    <col min="3180" max="3180" width="119.28515625" bestFit="1" customWidth="1"/>
    <col min="3181" max="3181" width="12.7109375" bestFit="1" customWidth="1"/>
    <col min="3182" max="3182" width="50.140625" bestFit="1" customWidth="1"/>
    <col min="3183" max="3183" width="60.28515625" bestFit="1" customWidth="1"/>
    <col min="3184" max="3184" width="51.5703125" bestFit="1" customWidth="1"/>
    <col min="3185" max="3185" width="109.5703125" bestFit="1" customWidth="1"/>
    <col min="3186" max="3186" width="44.42578125" bestFit="1" customWidth="1"/>
    <col min="3187" max="3187" width="53.85546875" bestFit="1" customWidth="1"/>
    <col min="3188" max="3188" width="16.7109375" bestFit="1" customWidth="1"/>
    <col min="3189" max="3189" width="35.5703125" bestFit="1" customWidth="1"/>
    <col min="3190" max="3190" width="30.28515625" bestFit="1" customWidth="1"/>
    <col min="3191" max="3191" width="40.28515625" bestFit="1" customWidth="1"/>
    <col min="3192" max="3192" width="18.28515625" bestFit="1" customWidth="1"/>
    <col min="3193" max="3193" width="26.7109375" bestFit="1" customWidth="1"/>
    <col min="3194" max="3194" width="48.28515625" bestFit="1" customWidth="1"/>
    <col min="3195" max="3195" width="34.42578125" bestFit="1" customWidth="1"/>
    <col min="3196" max="3196" width="45" bestFit="1" customWidth="1"/>
    <col min="3197" max="3197" width="21" bestFit="1" customWidth="1"/>
    <col min="3198" max="3198" width="34.5703125" bestFit="1" customWidth="1"/>
    <col min="3199" max="3199" width="44" bestFit="1" customWidth="1"/>
    <col min="3200" max="3201" width="36.28515625" bestFit="1" customWidth="1"/>
    <col min="3202" max="3202" width="16.85546875" bestFit="1" customWidth="1"/>
    <col min="3203" max="3203" width="22.7109375" bestFit="1" customWidth="1"/>
    <col min="3204" max="3204" width="29.28515625" bestFit="1" customWidth="1"/>
    <col min="3205" max="3205" width="49.140625" bestFit="1" customWidth="1"/>
    <col min="3206" max="3206" width="34" bestFit="1" customWidth="1"/>
    <col min="3207" max="3207" width="40.140625" bestFit="1" customWidth="1"/>
    <col min="3208" max="3208" width="25.42578125" bestFit="1" customWidth="1"/>
    <col min="3209" max="3209" width="27.7109375" bestFit="1" customWidth="1"/>
    <col min="3210" max="3210" width="29.7109375" bestFit="1" customWidth="1"/>
    <col min="3211" max="3211" width="38.7109375" bestFit="1" customWidth="1"/>
    <col min="3212" max="3212" width="31.42578125" bestFit="1" customWidth="1"/>
    <col min="3213" max="3213" width="29.7109375" bestFit="1" customWidth="1"/>
    <col min="3214" max="3214" width="52.28515625" bestFit="1" customWidth="1"/>
    <col min="3215" max="3215" width="34.140625" bestFit="1" customWidth="1"/>
    <col min="3216" max="3216" width="78.140625" bestFit="1" customWidth="1"/>
    <col min="3217" max="3217" width="32.140625" bestFit="1" customWidth="1"/>
    <col min="3218" max="3218" width="33.140625" bestFit="1" customWidth="1"/>
    <col min="3219" max="3219" width="13.7109375" bestFit="1" customWidth="1"/>
    <col min="3220" max="3220" width="29.85546875" bestFit="1" customWidth="1"/>
    <col min="3221" max="3221" width="25" bestFit="1" customWidth="1"/>
    <col min="3222" max="3222" width="26.7109375" bestFit="1" customWidth="1"/>
    <col min="3223" max="3223" width="22.85546875" bestFit="1" customWidth="1"/>
    <col min="3224" max="3224" width="30" bestFit="1" customWidth="1"/>
    <col min="3225" max="3225" width="49" bestFit="1" customWidth="1"/>
    <col min="3226" max="3226" width="33.28515625" bestFit="1" customWidth="1"/>
    <col min="3227" max="3227" width="33.7109375" bestFit="1" customWidth="1"/>
    <col min="3228" max="3228" width="20.7109375" bestFit="1" customWidth="1"/>
    <col min="3229" max="3229" width="32.42578125" bestFit="1" customWidth="1"/>
    <col min="3230" max="3230" width="23" bestFit="1" customWidth="1"/>
    <col min="3231" max="3231" width="27" bestFit="1" customWidth="1"/>
    <col min="3232" max="3232" width="16.85546875" bestFit="1" customWidth="1"/>
    <col min="3233" max="3233" width="38" bestFit="1" customWidth="1"/>
    <col min="3234" max="3234" width="25.7109375" bestFit="1" customWidth="1"/>
    <col min="3235" max="3235" width="33.140625" bestFit="1" customWidth="1"/>
    <col min="3236" max="3236" width="32.5703125" bestFit="1" customWidth="1"/>
    <col min="3237" max="3237" width="65.7109375" bestFit="1" customWidth="1"/>
    <col min="3238" max="3238" width="14.140625" bestFit="1" customWidth="1"/>
    <col min="3239" max="3239" width="34.7109375" bestFit="1" customWidth="1"/>
    <col min="3240" max="3240" width="20.85546875" bestFit="1" customWidth="1"/>
    <col min="3241" max="3241" width="86.42578125" bestFit="1" customWidth="1"/>
    <col min="3242" max="3242" width="34.28515625" bestFit="1" customWidth="1"/>
    <col min="3243" max="3243" width="19.85546875" bestFit="1" customWidth="1"/>
    <col min="3244" max="3244" width="20.28515625" bestFit="1" customWidth="1"/>
    <col min="3245" max="3245" width="47" bestFit="1" customWidth="1"/>
    <col min="3246" max="3246" width="36.5703125" bestFit="1" customWidth="1"/>
    <col min="3247" max="3247" width="26.85546875" bestFit="1" customWidth="1"/>
    <col min="3248" max="3248" width="49.7109375" bestFit="1" customWidth="1"/>
    <col min="3249" max="3249" width="26.5703125" bestFit="1" customWidth="1"/>
    <col min="3250" max="3250" width="15.28515625" bestFit="1" customWidth="1"/>
    <col min="3251" max="3251" width="16.42578125" bestFit="1" customWidth="1"/>
    <col min="3252" max="3252" width="26.28515625" bestFit="1" customWidth="1"/>
    <col min="3253" max="3253" width="29.7109375" bestFit="1" customWidth="1"/>
    <col min="3254" max="3254" width="17.7109375" bestFit="1" customWidth="1"/>
    <col min="3255" max="3255" width="28.7109375" bestFit="1" customWidth="1"/>
    <col min="3256" max="3256" width="27.85546875" bestFit="1" customWidth="1"/>
    <col min="3257" max="3257" width="30.7109375" bestFit="1" customWidth="1"/>
    <col min="3258" max="3258" width="28.140625" bestFit="1" customWidth="1"/>
    <col min="3259" max="3259" width="34.28515625" bestFit="1" customWidth="1"/>
    <col min="3260" max="3260" width="39" bestFit="1" customWidth="1"/>
    <col min="3261" max="3261" width="17.7109375" bestFit="1" customWidth="1"/>
    <col min="3262" max="3262" width="48" bestFit="1" customWidth="1"/>
    <col min="3263" max="3263" width="31.28515625" bestFit="1" customWidth="1"/>
    <col min="3264" max="3264" width="56.28515625" bestFit="1" customWidth="1"/>
    <col min="3265" max="3265" width="15.5703125" bestFit="1" customWidth="1"/>
    <col min="3266" max="3266" width="44.7109375" bestFit="1" customWidth="1"/>
    <col min="3267" max="3267" width="45.28515625" bestFit="1" customWidth="1"/>
    <col min="3268" max="3268" width="34.28515625" bestFit="1" customWidth="1"/>
    <col min="3269" max="3269" width="26.28515625" bestFit="1" customWidth="1"/>
    <col min="3270" max="3270" width="41.28515625" bestFit="1" customWidth="1"/>
    <col min="3271" max="3271" width="21" bestFit="1" customWidth="1"/>
    <col min="3272" max="3272" width="49.28515625" bestFit="1" customWidth="1"/>
    <col min="3273" max="3273" width="63.5703125" bestFit="1" customWidth="1"/>
    <col min="3274" max="3274" width="34.7109375" bestFit="1" customWidth="1"/>
    <col min="3275" max="3275" width="41.42578125" bestFit="1" customWidth="1"/>
    <col min="3276" max="3276" width="36.85546875" bestFit="1" customWidth="1"/>
    <col min="3277" max="3277" width="47" bestFit="1" customWidth="1"/>
    <col min="3278" max="3278" width="26.42578125" bestFit="1" customWidth="1"/>
    <col min="3279" max="3279" width="22.140625" bestFit="1" customWidth="1"/>
    <col min="3280" max="3280" width="34.28515625" bestFit="1" customWidth="1"/>
    <col min="3281" max="3281" width="34.7109375" bestFit="1" customWidth="1"/>
    <col min="3282" max="3282" width="46.140625" bestFit="1" customWidth="1"/>
    <col min="3283" max="3283" width="44.5703125" bestFit="1" customWidth="1"/>
    <col min="3284" max="3284" width="48.5703125" bestFit="1" customWidth="1"/>
    <col min="3285" max="3285" width="38.5703125" bestFit="1" customWidth="1"/>
    <col min="3286" max="3286" width="23.5703125" bestFit="1" customWidth="1"/>
    <col min="3287" max="3287" width="32.5703125" bestFit="1" customWidth="1"/>
    <col min="3288" max="3288" width="45.5703125" bestFit="1" customWidth="1"/>
    <col min="3289" max="3289" width="38.28515625" bestFit="1" customWidth="1"/>
    <col min="3290" max="3290" width="38.5703125" bestFit="1" customWidth="1"/>
    <col min="3291" max="3291" width="38.42578125" bestFit="1" customWidth="1"/>
    <col min="3292" max="3292" width="24.140625" bestFit="1" customWidth="1"/>
    <col min="3293" max="3293" width="45.140625" bestFit="1" customWidth="1"/>
    <col min="3294" max="3294" width="49.7109375" bestFit="1" customWidth="1"/>
    <col min="3295" max="3295" width="28.140625" bestFit="1" customWidth="1"/>
    <col min="3296" max="3296" width="33.28515625" bestFit="1" customWidth="1"/>
    <col min="3297" max="3297" width="18.140625" bestFit="1" customWidth="1"/>
    <col min="3298" max="3298" width="38.140625" bestFit="1" customWidth="1"/>
    <col min="3299" max="3299" width="46.28515625" bestFit="1" customWidth="1"/>
    <col min="3300" max="3300" width="36.42578125" bestFit="1" customWidth="1"/>
    <col min="3301" max="3301" width="16.5703125" bestFit="1" customWidth="1"/>
    <col min="3302" max="3302" width="52.28515625" bestFit="1" customWidth="1"/>
    <col min="3303" max="3303" width="51.85546875" bestFit="1" customWidth="1"/>
    <col min="3304" max="3304" width="35.42578125" bestFit="1" customWidth="1"/>
    <col min="3305" max="3305" width="30.28515625" bestFit="1" customWidth="1"/>
    <col min="3306" max="3306" width="51.28515625" bestFit="1" customWidth="1"/>
    <col min="3307" max="3307" width="20" bestFit="1" customWidth="1"/>
    <col min="3308" max="3308" width="15.28515625" bestFit="1" customWidth="1"/>
    <col min="3309" max="3309" width="36.7109375" bestFit="1" customWidth="1"/>
    <col min="3310" max="3310" width="46.85546875" bestFit="1" customWidth="1"/>
    <col min="3311" max="3311" width="54.28515625" bestFit="1" customWidth="1"/>
    <col min="3312" max="3312" width="23.7109375" bestFit="1" customWidth="1"/>
    <col min="3313" max="3313" width="36.5703125" bestFit="1" customWidth="1"/>
    <col min="3314" max="3314" width="52.140625" bestFit="1" customWidth="1"/>
    <col min="3315" max="3315" width="51.7109375" bestFit="1" customWidth="1"/>
    <col min="3316" max="3316" width="34.5703125" bestFit="1" customWidth="1"/>
    <col min="3317" max="3317" width="44.5703125" bestFit="1" customWidth="1"/>
    <col min="3318" max="3318" width="15.28515625" bestFit="1" customWidth="1"/>
    <col min="3319" max="3319" width="36.7109375" bestFit="1" customWidth="1"/>
    <col min="3320" max="3320" width="17.7109375" bestFit="1" customWidth="1"/>
    <col min="3321" max="3321" width="18.140625" bestFit="1" customWidth="1"/>
    <col min="3322" max="3322" width="39.28515625" bestFit="1" customWidth="1"/>
    <col min="3323" max="3323" width="25.85546875" bestFit="1" customWidth="1"/>
    <col min="3324" max="3325" width="34" bestFit="1" customWidth="1"/>
    <col min="3326" max="3326" width="38.7109375" bestFit="1" customWidth="1"/>
    <col min="3327" max="3327" width="28.85546875" bestFit="1" customWidth="1"/>
    <col min="3328" max="3328" width="61.28515625" bestFit="1" customWidth="1"/>
    <col min="3329" max="3329" width="48.7109375" bestFit="1" customWidth="1"/>
    <col min="3330" max="3330" width="27.42578125" bestFit="1" customWidth="1"/>
    <col min="3331" max="3331" width="42" bestFit="1" customWidth="1"/>
    <col min="3332" max="3332" width="42.85546875" bestFit="1" customWidth="1"/>
    <col min="3333" max="3333" width="23.140625" bestFit="1" customWidth="1"/>
    <col min="3334" max="3334" width="44.85546875" bestFit="1" customWidth="1"/>
    <col min="3335" max="3335" width="45.7109375" bestFit="1" customWidth="1"/>
    <col min="3336" max="3336" width="50.140625" bestFit="1" customWidth="1"/>
    <col min="3337" max="3337" width="21" bestFit="1" customWidth="1"/>
    <col min="3338" max="3338" width="56.42578125" bestFit="1" customWidth="1"/>
    <col min="3339" max="3339" width="46.7109375" bestFit="1" customWidth="1"/>
    <col min="3340" max="3340" width="42.5703125" bestFit="1" customWidth="1"/>
    <col min="3341" max="3341" width="25.42578125" bestFit="1" customWidth="1"/>
    <col min="3342" max="3342" width="25.85546875" bestFit="1" customWidth="1"/>
    <col min="3343" max="3343" width="33.7109375" bestFit="1" customWidth="1"/>
    <col min="3344" max="3344" width="45.28515625" bestFit="1" customWidth="1"/>
    <col min="3345" max="3345" width="54.7109375" bestFit="1" customWidth="1"/>
    <col min="3346" max="3346" width="39.140625" bestFit="1" customWidth="1"/>
    <col min="3347" max="3347" width="42.7109375" bestFit="1" customWidth="1"/>
    <col min="3348" max="3348" width="47.7109375" bestFit="1" customWidth="1"/>
    <col min="3349" max="3349" width="44.28515625" bestFit="1" customWidth="1"/>
    <col min="3350" max="3350" width="40.140625" bestFit="1" customWidth="1"/>
    <col min="3351" max="3351" width="41.28515625" bestFit="1" customWidth="1"/>
    <col min="3352" max="3353" width="53.28515625" bestFit="1" customWidth="1"/>
    <col min="3354" max="3354" width="50.85546875" bestFit="1" customWidth="1"/>
    <col min="3355" max="3355" width="47.85546875" bestFit="1" customWidth="1"/>
    <col min="3356" max="3356" width="48.5703125" bestFit="1" customWidth="1"/>
    <col min="3357" max="3357" width="18.42578125" bestFit="1" customWidth="1"/>
    <col min="3358" max="3358" width="31.7109375" bestFit="1" customWidth="1"/>
    <col min="3359" max="3359" width="22.28515625" bestFit="1" customWidth="1"/>
    <col min="3360" max="3360" width="30.5703125" bestFit="1" customWidth="1"/>
    <col min="3361" max="3361" width="54.28515625" bestFit="1" customWidth="1"/>
    <col min="3362" max="3362" width="49.28515625" bestFit="1" customWidth="1"/>
    <col min="3363" max="3363" width="40.28515625" bestFit="1" customWidth="1"/>
    <col min="3364" max="3364" width="42" bestFit="1" customWidth="1"/>
    <col min="3365" max="3365" width="37.28515625" bestFit="1" customWidth="1"/>
    <col min="3366" max="3366" width="39.5703125" bestFit="1" customWidth="1"/>
    <col min="3367" max="3367" width="29.85546875" bestFit="1" customWidth="1"/>
    <col min="3368" max="3368" width="48.85546875" bestFit="1" customWidth="1"/>
    <col min="3369" max="3369" width="31.7109375" bestFit="1" customWidth="1"/>
    <col min="3370" max="3370" width="17.85546875" bestFit="1" customWidth="1"/>
    <col min="3371" max="3371" width="17.28515625" bestFit="1" customWidth="1"/>
    <col min="3372" max="3372" width="30" bestFit="1" customWidth="1"/>
    <col min="3373" max="3373" width="21.140625" bestFit="1" customWidth="1"/>
    <col min="3374" max="3374" width="34.28515625" bestFit="1" customWidth="1"/>
    <col min="3375" max="3375" width="18.140625" bestFit="1" customWidth="1"/>
    <col min="3376" max="3376" width="32" bestFit="1" customWidth="1"/>
    <col min="3377" max="3377" width="28.85546875" bestFit="1" customWidth="1"/>
    <col min="3378" max="3379" width="38.85546875" bestFit="1" customWidth="1"/>
    <col min="3380" max="3380" width="27.7109375" bestFit="1" customWidth="1"/>
    <col min="3381" max="3381" width="68.85546875" bestFit="1" customWidth="1"/>
    <col min="3382" max="3382" width="18.42578125" bestFit="1" customWidth="1"/>
    <col min="3383" max="3383" width="40" bestFit="1" customWidth="1"/>
    <col min="3384" max="3384" width="43.140625" bestFit="1" customWidth="1"/>
    <col min="3385" max="3385" width="30.85546875" bestFit="1" customWidth="1"/>
    <col min="3386" max="3386" width="39.42578125" bestFit="1" customWidth="1"/>
    <col min="3387" max="3387" width="49" bestFit="1" customWidth="1"/>
    <col min="3388" max="3388" width="38.42578125" bestFit="1" customWidth="1"/>
    <col min="3389" max="3389" width="72.28515625" bestFit="1" customWidth="1"/>
    <col min="3390" max="3390" width="22.7109375" bestFit="1" customWidth="1"/>
    <col min="3391" max="3391" width="43.7109375" bestFit="1" customWidth="1"/>
    <col min="3392" max="3392" width="39.85546875" bestFit="1" customWidth="1"/>
    <col min="3393" max="3393" width="34.5703125" bestFit="1" customWidth="1"/>
    <col min="3394" max="3394" width="45.42578125" bestFit="1" customWidth="1"/>
    <col min="3395" max="3395" width="23.5703125" bestFit="1" customWidth="1"/>
    <col min="3396" max="3396" width="20" bestFit="1" customWidth="1"/>
    <col min="3397" max="3397" width="39.7109375" bestFit="1" customWidth="1"/>
    <col min="3398" max="3398" width="39.85546875" bestFit="1" customWidth="1"/>
    <col min="3399" max="3399" width="36.28515625" bestFit="1" customWidth="1"/>
    <col min="3400" max="3401" width="36.5703125" bestFit="1" customWidth="1"/>
    <col min="3402" max="3402" width="32.28515625" bestFit="1" customWidth="1"/>
    <col min="3403" max="3403" width="16.5703125" bestFit="1" customWidth="1"/>
    <col min="3404" max="3404" width="52.28515625" bestFit="1" customWidth="1"/>
    <col min="3405" max="3405" width="89" bestFit="1" customWidth="1"/>
    <col min="3406" max="3406" width="89.42578125" bestFit="1" customWidth="1"/>
    <col min="3407" max="3407" width="23.42578125" bestFit="1" customWidth="1"/>
    <col min="3408" max="3408" width="45.5703125" bestFit="1" customWidth="1"/>
    <col min="3409" max="3409" width="36.42578125" bestFit="1" customWidth="1"/>
    <col min="3410" max="3410" width="41" bestFit="1" customWidth="1"/>
    <col min="3411" max="3411" width="30.7109375" bestFit="1" customWidth="1"/>
    <col min="3412" max="3412" width="49.7109375" bestFit="1" customWidth="1"/>
    <col min="3413" max="3413" width="32" bestFit="1" customWidth="1"/>
    <col min="3414" max="3414" width="25.42578125" bestFit="1" customWidth="1"/>
    <col min="3415" max="3415" width="34" bestFit="1" customWidth="1"/>
    <col min="3416" max="3416" width="32.42578125" bestFit="1" customWidth="1"/>
    <col min="3417" max="3417" width="46.85546875" bestFit="1" customWidth="1"/>
    <col min="3418" max="3418" width="38.42578125" bestFit="1" customWidth="1"/>
    <col min="3419" max="3419" width="40" bestFit="1" customWidth="1"/>
    <col min="3420" max="3420" width="52" bestFit="1" customWidth="1"/>
    <col min="3421" max="3421" width="49.7109375" bestFit="1" customWidth="1"/>
    <col min="3422" max="3422" width="44" bestFit="1" customWidth="1"/>
    <col min="3423" max="3423" width="46.5703125" bestFit="1" customWidth="1"/>
    <col min="3424" max="3424" width="41.42578125" bestFit="1" customWidth="1"/>
    <col min="3425" max="3425" width="64.28515625" bestFit="1" customWidth="1"/>
    <col min="3426" max="3427" width="18.85546875" bestFit="1" customWidth="1"/>
    <col min="3428" max="3428" width="55.85546875" bestFit="1" customWidth="1"/>
    <col min="3429" max="3429" width="54.5703125" bestFit="1" customWidth="1"/>
    <col min="3430" max="3431" width="46.85546875" bestFit="1" customWidth="1"/>
    <col min="3432" max="3433" width="47.7109375" bestFit="1" customWidth="1"/>
    <col min="3434" max="3434" width="63.85546875" bestFit="1" customWidth="1"/>
    <col min="3435" max="3435" width="21.5703125" bestFit="1" customWidth="1"/>
    <col min="3436" max="3436" width="27.5703125" bestFit="1" customWidth="1"/>
    <col min="3437" max="3437" width="34.140625" bestFit="1" customWidth="1"/>
    <col min="3438" max="3438" width="32" bestFit="1" customWidth="1"/>
    <col min="3439" max="3439" width="26.140625" bestFit="1" customWidth="1"/>
    <col min="3440" max="3440" width="54.7109375" bestFit="1" customWidth="1"/>
    <col min="3441" max="3441" width="60.5703125" bestFit="1" customWidth="1"/>
    <col min="3442" max="3442" width="49" bestFit="1" customWidth="1"/>
    <col min="3443" max="3443" width="35.140625" bestFit="1" customWidth="1"/>
    <col min="3444" max="3444" width="63.7109375" bestFit="1" customWidth="1"/>
    <col min="3445" max="3445" width="65.42578125" bestFit="1" customWidth="1"/>
    <col min="3446" max="3446" width="31.140625" bestFit="1" customWidth="1"/>
    <col min="3447" max="3447" width="35" bestFit="1" customWidth="1"/>
    <col min="3448" max="3448" width="35.42578125" bestFit="1" customWidth="1"/>
    <col min="3449" max="3449" width="35" bestFit="1" customWidth="1"/>
    <col min="3450" max="3450" width="46.28515625" bestFit="1" customWidth="1"/>
    <col min="3451" max="3452" width="61.140625" bestFit="1" customWidth="1"/>
    <col min="3453" max="3453" width="30.85546875" bestFit="1" customWidth="1"/>
    <col min="3454" max="3454" width="23.85546875" bestFit="1" customWidth="1"/>
    <col min="3455" max="3455" width="36.28515625" bestFit="1" customWidth="1"/>
    <col min="3456" max="3456" width="38" bestFit="1" customWidth="1"/>
    <col min="3457" max="3457" width="49.7109375" bestFit="1" customWidth="1"/>
    <col min="3458" max="3458" width="63.85546875" bestFit="1" customWidth="1"/>
    <col min="3459" max="3459" width="36" bestFit="1" customWidth="1"/>
    <col min="3460" max="3460" width="43.7109375" bestFit="1" customWidth="1"/>
    <col min="3461" max="3461" width="28.28515625" bestFit="1" customWidth="1"/>
    <col min="3462" max="3462" width="37.5703125" bestFit="1" customWidth="1"/>
    <col min="3463" max="3463" width="42.140625" bestFit="1" customWidth="1"/>
    <col min="3464" max="3464" width="43.85546875" bestFit="1" customWidth="1"/>
    <col min="3465" max="3465" width="32.42578125" bestFit="1" customWidth="1"/>
    <col min="3466" max="3466" width="45.28515625" bestFit="1" customWidth="1"/>
    <col min="3467" max="3467" width="46.140625" bestFit="1" customWidth="1"/>
    <col min="3468" max="3468" width="48.28515625" bestFit="1" customWidth="1"/>
    <col min="3469" max="3469" width="49.28515625" bestFit="1" customWidth="1"/>
    <col min="3470" max="3470" width="47.5703125" bestFit="1" customWidth="1"/>
    <col min="3471" max="3471" width="48.42578125" bestFit="1" customWidth="1"/>
    <col min="3472" max="3472" width="35.140625" bestFit="1" customWidth="1"/>
    <col min="3473" max="3473" width="35.5703125" bestFit="1" customWidth="1"/>
    <col min="3474" max="3474" width="63.7109375" bestFit="1" customWidth="1"/>
    <col min="3475" max="3475" width="65.7109375" bestFit="1" customWidth="1"/>
    <col min="3476" max="3476" width="32" bestFit="1" customWidth="1"/>
    <col min="3477" max="3477" width="41.28515625" bestFit="1" customWidth="1"/>
    <col min="3478" max="3478" width="19.42578125" bestFit="1" customWidth="1"/>
    <col min="3479" max="3479" width="19.7109375" bestFit="1" customWidth="1"/>
    <col min="3480" max="3480" width="20.140625" bestFit="1" customWidth="1"/>
    <col min="3481" max="3481" width="26.85546875" bestFit="1" customWidth="1"/>
    <col min="3482" max="3482" width="28.42578125" bestFit="1" customWidth="1"/>
    <col min="3483" max="3483" width="42.5703125" bestFit="1" customWidth="1"/>
    <col min="3484" max="3484" width="20.85546875" bestFit="1" customWidth="1"/>
    <col min="3485" max="3485" width="56" bestFit="1" customWidth="1"/>
    <col min="3486" max="3486" width="75" bestFit="1" customWidth="1"/>
    <col min="3487" max="3487" width="105.42578125" bestFit="1" customWidth="1"/>
    <col min="3488" max="3488" width="78.140625" bestFit="1" customWidth="1"/>
    <col min="3489" max="3489" width="38" bestFit="1" customWidth="1"/>
    <col min="3490" max="3490" width="41.42578125" bestFit="1" customWidth="1"/>
    <col min="3491" max="3491" width="37.42578125" bestFit="1" customWidth="1"/>
    <col min="3492" max="3493" width="49.140625" bestFit="1" customWidth="1"/>
    <col min="3494" max="3494" width="43.28515625" bestFit="1" customWidth="1"/>
    <col min="3495" max="3495" width="60.42578125" bestFit="1" customWidth="1"/>
    <col min="3496" max="3496" width="56.85546875" bestFit="1" customWidth="1"/>
    <col min="3497" max="3497" width="27.42578125" bestFit="1" customWidth="1"/>
    <col min="3498" max="3498" width="46.7109375" bestFit="1" customWidth="1"/>
    <col min="3499" max="3499" width="27.28515625" bestFit="1" customWidth="1"/>
    <col min="3500" max="3500" width="18" bestFit="1" customWidth="1"/>
    <col min="3501" max="3501" width="47.7109375" bestFit="1" customWidth="1"/>
    <col min="3502" max="3502" width="53.5703125" bestFit="1" customWidth="1"/>
    <col min="3503" max="3503" width="66.5703125" bestFit="1" customWidth="1"/>
    <col min="3504" max="3504" width="68" bestFit="1" customWidth="1"/>
    <col min="3505" max="3505" width="20.28515625" bestFit="1" customWidth="1"/>
    <col min="3506" max="3506" width="23.42578125" bestFit="1" customWidth="1"/>
    <col min="3507" max="3507" width="21.5703125" bestFit="1" customWidth="1"/>
    <col min="3508" max="3508" width="48.5703125" bestFit="1" customWidth="1"/>
    <col min="3509" max="3509" width="71.42578125" bestFit="1" customWidth="1"/>
    <col min="3510" max="3510" width="48.28515625" bestFit="1" customWidth="1"/>
    <col min="3511" max="3511" width="49.7109375" bestFit="1" customWidth="1"/>
    <col min="3512" max="3512" width="45.140625" bestFit="1" customWidth="1"/>
    <col min="3513" max="3513" width="33.28515625" bestFit="1" customWidth="1"/>
    <col min="3514" max="3514" width="16.85546875" bestFit="1" customWidth="1"/>
    <col min="3515" max="3515" width="38.42578125" bestFit="1" customWidth="1"/>
    <col min="3516" max="3516" width="51" bestFit="1" customWidth="1"/>
    <col min="3517" max="3517" width="24" bestFit="1" customWidth="1"/>
    <col min="3518" max="3518" width="16.42578125" bestFit="1" customWidth="1"/>
    <col min="3519" max="3519" width="44.7109375" bestFit="1" customWidth="1"/>
    <col min="3520" max="3520" width="16.5703125" bestFit="1" customWidth="1"/>
    <col min="3521" max="3521" width="34.5703125" bestFit="1" customWidth="1"/>
    <col min="3522" max="3522" width="31.42578125" bestFit="1" customWidth="1"/>
    <col min="3523" max="3523" width="48.42578125" bestFit="1" customWidth="1"/>
    <col min="3524" max="3524" width="23.7109375" bestFit="1" customWidth="1"/>
    <col min="3525" max="3525" width="22.7109375" bestFit="1" customWidth="1"/>
    <col min="3526" max="3526" width="32" bestFit="1" customWidth="1"/>
    <col min="3527" max="3527" width="28.85546875" bestFit="1" customWidth="1"/>
    <col min="3528" max="3528" width="45.5703125" bestFit="1" customWidth="1"/>
    <col min="3529" max="3529" width="25.7109375" bestFit="1" customWidth="1"/>
    <col min="3530" max="3530" width="27.5703125" bestFit="1" customWidth="1"/>
    <col min="3531" max="3531" width="37.28515625" bestFit="1" customWidth="1"/>
    <col min="3532" max="3532" width="46.85546875" bestFit="1" customWidth="1"/>
    <col min="3533" max="3533" width="43.42578125" bestFit="1" customWidth="1"/>
    <col min="3534" max="3535" width="33.7109375" bestFit="1" customWidth="1"/>
    <col min="3536" max="3536" width="45.7109375" bestFit="1" customWidth="1"/>
    <col min="3537" max="3538" width="50.7109375" bestFit="1" customWidth="1"/>
    <col min="3539" max="3539" width="46" bestFit="1" customWidth="1"/>
    <col min="3540" max="3540" width="39" bestFit="1" customWidth="1"/>
    <col min="3541" max="3541" width="26.28515625" bestFit="1" customWidth="1"/>
    <col min="3542" max="3542" width="49.85546875" bestFit="1" customWidth="1"/>
    <col min="3543" max="3543" width="52.85546875" bestFit="1" customWidth="1"/>
    <col min="3544" max="3544" width="35" bestFit="1" customWidth="1"/>
    <col min="3545" max="3545" width="33.28515625" bestFit="1" customWidth="1"/>
    <col min="3546" max="3546" width="25.85546875" bestFit="1" customWidth="1"/>
    <col min="3547" max="3547" width="35.42578125" bestFit="1" customWidth="1"/>
    <col min="3548" max="3548" width="35" bestFit="1" customWidth="1"/>
    <col min="3549" max="3549" width="65" bestFit="1" customWidth="1"/>
    <col min="3550" max="3551" width="53.5703125" bestFit="1" customWidth="1"/>
    <col min="3552" max="3553" width="34.7109375" bestFit="1" customWidth="1"/>
    <col min="3554" max="3554" width="44.7109375" bestFit="1" customWidth="1"/>
    <col min="3555" max="3555" width="63.7109375" bestFit="1" customWidth="1"/>
    <col min="3556" max="3556" width="54.7109375" bestFit="1" customWidth="1"/>
    <col min="3557" max="3557" width="55.140625" bestFit="1" customWidth="1"/>
    <col min="3558" max="3558" width="54.7109375" bestFit="1" customWidth="1"/>
    <col min="3559" max="3560" width="75.140625" bestFit="1" customWidth="1"/>
    <col min="3561" max="3561" width="35.7109375" bestFit="1" customWidth="1"/>
    <col min="3562" max="3562" width="55.85546875" bestFit="1" customWidth="1"/>
    <col min="3563" max="3563" width="26.5703125" bestFit="1" customWidth="1"/>
    <col min="3564" max="3564" width="27" bestFit="1" customWidth="1"/>
    <col min="3565" max="3565" width="52.5703125" bestFit="1" customWidth="1"/>
    <col min="3566" max="3566" width="26.5703125" bestFit="1" customWidth="1"/>
    <col min="3567" max="3567" width="77.7109375" bestFit="1" customWidth="1"/>
    <col min="3568" max="3569" width="65.85546875" bestFit="1" customWidth="1"/>
    <col min="3570" max="3570" width="45.7109375" bestFit="1" customWidth="1"/>
    <col min="3571" max="3571" width="47.28515625" bestFit="1" customWidth="1"/>
    <col min="3572" max="3572" width="36.28515625" bestFit="1" customWidth="1"/>
    <col min="3573" max="3573" width="27.7109375" bestFit="1" customWidth="1"/>
    <col min="3574" max="3575" width="46.28515625" bestFit="1" customWidth="1"/>
    <col min="3576" max="3576" width="45.28515625" bestFit="1" customWidth="1"/>
    <col min="3577" max="3577" width="86.28515625" bestFit="1" customWidth="1"/>
    <col min="3578" max="3578" width="76.7109375" bestFit="1" customWidth="1"/>
    <col min="3579" max="3579" width="81.5703125" bestFit="1" customWidth="1"/>
    <col min="3580" max="3580" width="29" bestFit="1" customWidth="1"/>
    <col min="3581" max="3581" width="25" bestFit="1" customWidth="1"/>
    <col min="3582" max="3582" width="35.85546875" bestFit="1" customWidth="1"/>
    <col min="3583" max="3583" width="36.28515625" bestFit="1" customWidth="1"/>
    <col min="3584" max="3584" width="38.7109375" bestFit="1" customWidth="1"/>
    <col min="3585" max="3585" width="34.28515625" bestFit="1" customWidth="1"/>
    <col min="3586" max="3586" width="49" bestFit="1" customWidth="1"/>
    <col min="3587" max="3587" width="31.7109375" bestFit="1" customWidth="1"/>
    <col min="3588" max="3588" width="32.5703125" bestFit="1" customWidth="1"/>
    <col min="3589" max="3589" width="45.140625" bestFit="1" customWidth="1"/>
    <col min="3590" max="3590" width="27.7109375" bestFit="1" customWidth="1"/>
    <col min="3591" max="3591" width="28.28515625" bestFit="1" customWidth="1"/>
    <col min="3592" max="3592" width="44.7109375" bestFit="1" customWidth="1"/>
    <col min="3593" max="3593" width="25.42578125" bestFit="1" customWidth="1"/>
    <col min="3594" max="3594" width="27.7109375" bestFit="1" customWidth="1"/>
    <col min="3595" max="3595" width="30.7109375" bestFit="1" customWidth="1"/>
    <col min="3596" max="3596" width="26.85546875" bestFit="1" customWidth="1"/>
    <col min="3597" max="3597" width="39.5703125" bestFit="1" customWidth="1"/>
    <col min="3598" max="3598" width="53.28515625" bestFit="1" customWidth="1"/>
    <col min="3599" max="3599" width="32.7109375" bestFit="1" customWidth="1"/>
    <col min="3600" max="3600" width="46" bestFit="1" customWidth="1"/>
    <col min="3601" max="3601" width="38.85546875" bestFit="1" customWidth="1"/>
    <col min="3602" max="3602" width="44.5703125" bestFit="1" customWidth="1"/>
    <col min="3603" max="3603" width="35.7109375" bestFit="1" customWidth="1"/>
    <col min="3604" max="3604" width="29.7109375" bestFit="1" customWidth="1"/>
    <col min="3605" max="3605" width="57" bestFit="1" customWidth="1"/>
    <col min="3606" max="3606" width="56.85546875" bestFit="1" customWidth="1"/>
    <col min="3607" max="3607" width="35.85546875" bestFit="1" customWidth="1"/>
    <col min="3608" max="3608" width="39.85546875" bestFit="1" customWidth="1"/>
    <col min="3609" max="3609" width="36.7109375" bestFit="1" customWidth="1"/>
    <col min="3610" max="3611" width="34" bestFit="1" customWidth="1"/>
    <col min="3612" max="3612" width="42.42578125" bestFit="1" customWidth="1"/>
    <col min="3613" max="3613" width="53" bestFit="1" customWidth="1"/>
    <col min="3614" max="3614" width="39.7109375" bestFit="1" customWidth="1"/>
    <col min="3615" max="3615" width="29" bestFit="1" customWidth="1"/>
    <col min="3616" max="3616" width="52.28515625" bestFit="1" customWidth="1"/>
    <col min="3617" max="3617" width="42.28515625" bestFit="1" customWidth="1"/>
    <col min="3618" max="3618" width="38.5703125" bestFit="1" customWidth="1"/>
    <col min="3619" max="3619" width="27.5703125" bestFit="1" customWidth="1"/>
    <col min="3620" max="3620" width="28.42578125" bestFit="1" customWidth="1"/>
    <col min="3621" max="3621" width="48.85546875" bestFit="1" customWidth="1"/>
    <col min="3622" max="3622" width="39.7109375" bestFit="1" customWidth="1"/>
    <col min="3623" max="3623" width="41.5703125" bestFit="1" customWidth="1"/>
    <col min="3624" max="3624" width="30.140625" bestFit="1" customWidth="1"/>
    <col min="3625" max="3625" width="29.7109375" bestFit="1" customWidth="1"/>
    <col min="3626" max="3626" width="42.140625" bestFit="1" customWidth="1"/>
    <col min="3627" max="3627" width="23.7109375" bestFit="1" customWidth="1"/>
    <col min="3628" max="3628" width="38.7109375" bestFit="1" customWidth="1"/>
    <col min="3629" max="3629" width="34.5703125" bestFit="1" customWidth="1"/>
    <col min="3630" max="3630" width="28.5703125" bestFit="1" customWidth="1"/>
    <col min="3631" max="3631" width="40.7109375" bestFit="1" customWidth="1"/>
    <col min="3632" max="3632" width="51.7109375" bestFit="1" customWidth="1"/>
    <col min="3633" max="3633" width="60.42578125" bestFit="1" customWidth="1"/>
    <col min="3634" max="3634" width="73.42578125" bestFit="1" customWidth="1"/>
    <col min="3635" max="3635" width="62.7109375" bestFit="1" customWidth="1"/>
    <col min="3636" max="3636" width="54.28515625" bestFit="1" customWidth="1"/>
    <col min="3637" max="3637" width="59.85546875" bestFit="1" customWidth="1"/>
    <col min="3638" max="3638" width="33.140625" bestFit="1" customWidth="1"/>
    <col min="3639" max="3639" width="30.140625" bestFit="1" customWidth="1"/>
    <col min="3640" max="3640" width="71" bestFit="1" customWidth="1"/>
    <col min="3641" max="3641" width="71.7109375" bestFit="1" customWidth="1"/>
    <col min="3642" max="3642" width="31.5703125" bestFit="1" customWidth="1"/>
    <col min="3643" max="3643" width="42.85546875" bestFit="1" customWidth="1"/>
    <col min="3644" max="3644" width="41.28515625" bestFit="1" customWidth="1"/>
    <col min="3645" max="3645" width="41.42578125" bestFit="1" customWidth="1"/>
    <col min="3646" max="3646" width="90.7109375" bestFit="1" customWidth="1"/>
    <col min="3647" max="3647" width="40.7109375" bestFit="1" customWidth="1"/>
    <col min="3648" max="3648" width="37.85546875" bestFit="1" customWidth="1"/>
    <col min="3649" max="3649" width="16.7109375" bestFit="1" customWidth="1"/>
    <col min="3650" max="3650" width="18.28515625" bestFit="1" customWidth="1"/>
    <col min="3651" max="3651" width="18.7109375" bestFit="1" customWidth="1"/>
    <col min="3652" max="3652" width="27.85546875" bestFit="1" customWidth="1"/>
    <col min="3653" max="3653" width="27.5703125" bestFit="1" customWidth="1"/>
    <col min="3654" max="3654" width="45.28515625" bestFit="1" customWidth="1"/>
    <col min="3655" max="3655" width="29.28515625" bestFit="1" customWidth="1"/>
    <col min="3656" max="3656" width="25.7109375" bestFit="1" customWidth="1"/>
    <col min="3657" max="3657" width="41.42578125" bestFit="1" customWidth="1"/>
    <col min="3658" max="3658" width="54.7109375" bestFit="1" customWidth="1"/>
    <col min="3659" max="3659" width="25.7109375" bestFit="1" customWidth="1"/>
    <col min="3660" max="3660" width="35.28515625" bestFit="1" customWidth="1"/>
    <col min="3661" max="3661" width="17" bestFit="1" customWidth="1"/>
    <col min="3662" max="3662" width="17.7109375" bestFit="1" customWidth="1"/>
    <col min="3663" max="3663" width="40.7109375" bestFit="1" customWidth="1"/>
    <col min="3664" max="3664" width="31.85546875" bestFit="1" customWidth="1"/>
    <col min="3665" max="3665" width="54.5703125" bestFit="1" customWidth="1"/>
    <col min="3666" max="3666" width="28.7109375" bestFit="1" customWidth="1"/>
    <col min="3667" max="3667" width="49.5703125" bestFit="1" customWidth="1"/>
    <col min="3668" max="3669" width="44.140625" bestFit="1" customWidth="1"/>
    <col min="3670" max="3670" width="44.5703125" bestFit="1" customWidth="1"/>
    <col min="3671" max="3671" width="17.28515625" bestFit="1" customWidth="1"/>
    <col min="3672" max="3672" width="16.7109375" bestFit="1" customWidth="1"/>
    <col min="3673" max="3673" width="25.28515625" bestFit="1" customWidth="1"/>
    <col min="3674" max="3674" width="36.42578125" bestFit="1" customWidth="1"/>
    <col min="3675" max="3675" width="41.5703125" bestFit="1" customWidth="1"/>
    <col min="3676" max="3676" width="32" bestFit="1" customWidth="1"/>
    <col min="3677" max="3677" width="25.7109375" bestFit="1" customWidth="1"/>
    <col min="3678" max="3678" width="34.5703125" bestFit="1" customWidth="1"/>
    <col min="3679" max="3679" width="13.28515625" bestFit="1" customWidth="1"/>
    <col min="3680" max="3680" width="25.28515625" bestFit="1" customWidth="1"/>
    <col min="3681" max="3681" width="26.140625" bestFit="1" customWidth="1"/>
    <col min="3682" max="3682" width="27.28515625" bestFit="1" customWidth="1"/>
    <col min="3683" max="3683" width="36.7109375" bestFit="1" customWidth="1"/>
    <col min="3684" max="3684" width="20.7109375" bestFit="1" customWidth="1"/>
    <col min="3685" max="3685" width="32.85546875" bestFit="1" customWidth="1"/>
    <col min="3686" max="3686" width="42.28515625" bestFit="1" customWidth="1"/>
    <col min="3687" max="3687" width="16.42578125" bestFit="1" customWidth="1"/>
    <col min="3688" max="3688" width="18" bestFit="1" customWidth="1"/>
    <col min="3689" max="3689" width="60.7109375" bestFit="1" customWidth="1"/>
    <col min="3690" max="3690" width="40.28515625" bestFit="1" customWidth="1"/>
    <col min="3691" max="3691" width="57.140625" bestFit="1" customWidth="1"/>
    <col min="3692" max="3692" width="17.28515625" bestFit="1" customWidth="1"/>
    <col min="3693" max="3693" width="27" bestFit="1" customWidth="1"/>
    <col min="3694" max="3694" width="25.7109375" bestFit="1" customWidth="1"/>
    <col min="3695" max="3695" width="51" bestFit="1" customWidth="1"/>
    <col min="3696" max="3696" width="28" bestFit="1" customWidth="1"/>
    <col min="3697" max="3697" width="38.28515625" bestFit="1" customWidth="1"/>
    <col min="3698" max="3698" width="40.7109375" bestFit="1" customWidth="1"/>
    <col min="3699" max="3699" width="41.5703125" bestFit="1" customWidth="1"/>
    <col min="3700" max="3700" width="35.7109375" bestFit="1" customWidth="1"/>
    <col min="3701" max="3701" width="78.5703125" bestFit="1" customWidth="1"/>
    <col min="3702" max="3702" width="43.28515625" bestFit="1" customWidth="1"/>
    <col min="3703" max="3703" width="37.140625" bestFit="1" customWidth="1"/>
    <col min="3704" max="3704" width="16" bestFit="1" customWidth="1"/>
    <col min="3705" max="3705" width="16.28515625" bestFit="1" customWidth="1"/>
    <col min="3706" max="3706" width="24.7109375" bestFit="1" customWidth="1"/>
    <col min="3707" max="3707" width="30.42578125" bestFit="1" customWidth="1"/>
    <col min="3708" max="3708" width="46.28515625" bestFit="1" customWidth="1"/>
    <col min="3709" max="3709" width="29.140625" bestFit="1" customWidth="1"/>
    <col min="3710" max="3710" width="46.28515625" bestFit="1" customWidth="1"/>
    <col min="3711" max="3711" width="56.140625" bestFit="1" customWidth="1"/>
    <col min="3712" max="3712" width="30.85546875" bestFit="1" customWidth="1"/>
    <col min="3713" max="3713" width="34.7109375" bestFit="1" customWidth="1"/>
    <col min="3714" max="3714" width="65.28515625" bestFit="1" customWidth="1"/>
    <col min="3715" max="3715" width="65.7109375" bestFit="1" customWidth="1"/>
    <col min="3716" max="3716" width="68.85546875" bestFit="1" customWidth="1"/>
    <col min="3717" max="3717" width="52.85546875" bestFit="1" customWidth="1"/>
    <col min="3718" max="3718" width="37.42578125" bestFit="1" customWidth="1"/>
    <col min="3719" max="3719" width="61.140625" bestFit="1" customWidth="1"/>
    <col min="3720" max="3720" width="31.5703125" bestFit="1" customWidth="1"/>
    <col min="3721" max="3721" width="61.7109375" bestFit="1" customWidth="1"/>
    <col min="3722" max="3722" width="64.28515625" bestFit="1" customWidth="1"/>
    <col min="3723" max="3723" width="31.7109375" bestFit="1" customWidth="1"/>
    <col min="3724" max="3724" width="32.85546875" bestFit="1" customWidth="1"/>
    <col min="3725" max="3725" width="18.7109375" bestFit="1" customWidth="1"/>
    <col min="3726" max="3726" width="19.28515625" bestFit="1" customWidth="1"/>
    <col min="3727" max="3727" width="37.7109375" bestFit="1" customWidth="1"/>
    <col min="3728" max="3728" width="32.7109375" bestFit="1" customWidth="1"/>
    <col min="3729" max="3729" width="37.28515625" bestFit="1" customWidth="1"/>
    <col min="3730" max="3730" width="51" bestFit="1" customWidth="1"/>
    <col min="3731" max="3731" width="18.5703125" bestFit="1" customWidth="1"/>
    <col min="3732" max="3732" width="32.28515625" bestFit="1" customWidth="1"/>
    <col min="3733" max="3733" width="17.7109375" bestFit="1" customWidth="1"/>
    <col min="3734" max="3734" width="45" bestFit="1" customWidth="1"/>
    <col min="3735" max="3735" width="43.28515625" bestFit="1" customWidth="1"/>
    <col min="3736" max="3736" width="43.7109375" bestFit="1" customWidth="1"/>
    <col min="3737" max="3737" width="46.5703125" bestFit="1" customWidth="1"/>
    <col min="3738" max="3738" width="43.140625" bestFit="1" customWidth="1"/>
    <col min="3739" max="3739" width="23.42578125" bestFit="1" customWidth="1"/>
    <col min="3740" max="3740" width="61.28515625" bestFit="1" customWidth="1"/>
    <col min="3741" max="3741" width="42.7109375" bestFit="1" customWidth="1"/>
    <col min="3742" max="3742" width="25.140625" bestFit="1" customWidth="1"/>
    <col min="3743" max="3743" width="14.5703125" bestFit="1" customWidth="1"/>
    <col min="3744" max="3744" width="15" bestFit="1" customWidth="1"/>
    <col min="3745" max="3745" width="25.85546875" bestFit="1" customWidth="1"/>
    <col min="3746" max="3746" width="23.7109375" bestFit="1" customWidth="1"/>
    <col min="3747" max="3747" width="40.140625" bestFit="1" customWidth="1"/>
    <col min="3748" max="3748" width="44" bestFit="1" customWidth="1"/>
    <col min="3749" max="3749" width="35.28515625" bestFit="1" customWidth="1"/>
    <col min="3750" max="3750" width="34.85546875" bestFit="1" customWidth="1"/>
    <col min="3751" max="3751" width="49.85546875" bestFit="1" customWidth="1"/>
    <col min="3752" max="3752" width="27.5703125" bestFit="1" customWidth="1"/>
    <col min="3753" max="3753" width="42.7109375" bestFit="1" customWidth="1"/>
    <col min="3754" max="3754" width="34.7109375" bestFit="1" customWidth="1"/>
    <col min="3755" max="3755" width="14.42578125" bestFit="1" customWidth="1"/>
    <col min="3756" max="3756" width="25.7109375" bestFit="1" customWidth="1"/>
    <col min="3757" max="3757" width="26.85546875" bestFit="1" customWidth="1"/>
    <col min="3758" max="3758" width="36.28515625" bestFit="1" customWidth="1"/>
    <col min="3759" max="3759" width="30.140625" bestFit="1" customWidth="1"/>
    <col min="3760" max="3760" width="49.85546875" bestFit="1" customWidth="1"/>
    <col min="3761" max="3761" width="19.7109375" bestFit="1" customWidth="1"/>
    <col min="3762" max="3762" width="38.140625" bestFit="1" customWidth="1"/>
    <col min="3763" max="3763" width="41.5703125" bestFit="1" customWidth="1"/>
    <col min="3764" max="3764" width="29.5703125" bestFit="1" customWidth="1"/>
    <col min="3765" max="3765" width="18.7109375" bestFit="1" customWidth="1"/>
    <col min="3766" max="3766" width="39.28515625" bestFit="1" customWidth="1"/>
    <col min="3767" max="3767" width="37.42578125" bestFit="1" customWidth="1"/>
    <col min="3768" max="3768" width="46.140625" bestFit="1" customWidth="1"/>
    <col min="3769" max="3769" width="34" bestFit="1" customWidth="1"/>
    <col min="3770" max="3770" width="71" bestFit="1" customWidth="1"/>
    <col min="3771" max="3771" width="41.42578125" bestFit="1" customWidth="1"/>
    <col min="3772" max="3772" width="75.85546875" bestFit="1" customWidth="1"/>
    <col min="3773" max="3773" width="36.85546875" bestFit="1" customWidth="1"/>
    <col min="3774" max="3775" width="54.7109375" bestFit="1" customWidth="1"/>
    <col min="3776" max="3776" width="23.28515625" bestFit="1" customWidth="1"/>
    <col min="3777" max="3777" width="42.42578125" bestFit="1" customWidth="1"/>
    <col min="3778" max="3778" width="24.7109375" bestFit="1" customWidth="1"/>
    <col min="3779" max="3779" width="45.28515625" bestFit="1" customWidth="1"/>
    <col min="3780" max="3780" width="20.85546875" bestFit="1" customWidth="1"/>
    <col min="3781" max="3781" width="65.85546875" bestFit="1" customWidth="1"/>
    <col min="3782" max="3782" width="36.28515625" bestFit="1" customWidth="1"/>
    <col min="3783" max="3783" width="54.28515625" bestFit="1" customWidth="1"/>
    <col min="3784" max="3784" width="35.7109375" bestFit="1" customWidth="1"/>
    <col min="3785" max="3785" width="37.42578125" bestFit="1" customWidth="1"/>
    <col min="3786" max="3786" width="53.5703125" bestFit="1" customWidth="1"/>
    <col min="3787" max="3787" width="64.28515625" bestFit="1" customWidth="1"/>
    <col min="3788" max="3788" width="33.28515625" bestFit="1" customWidth="1"/>
    <col min="3789" max="3789" width="68.28515625" bestFit="1" customWidth="1"/>
    <col min="3790" max="3790" width="67.140625" bestFit="1" customWidth="1"/>
    <col min="3791" max="3791" width="58.28515625" bestFit="1" customWidth="1"/>
    <col min="3792" max="3792" width="35.28515625" bestFit="1" customWidth="1"/>
    <col min="3793" max="3793" width="50.7109375" bestFit="1" customWidth="1"/>
    <col min="3794" max="3794" width="30.140625" bestFit="1" customWidth="1"/>
    <col min="3795" max="3795" width="32.7109375" bestFit="1" customWidth="1"/>
    <col min="3796" max="3796" width="36" bestFit="1" customWidth="1"/>
    <col min="3797" max="3797" width="35.85546875" bestFit="1" customWidth="1"/>
    <col min="3798" max="3798" width="15" bestFit="1" customWidth="1"/>
    <col min="3799" max="3799" width="27.7109375" bestFit="1" customWidth="1"/>
    <col min="3800" max="3800" width="44.7109375" bestFit="1" customWidth="1"/>
    <col min="3801" max="3801" width="35" bestFit="1" customWidth="1"/>
    <col min="3802" max="3802" width="37.42578125" bestFit="1" customWidth="1"/>
    <col min="3803" max="3803" width="33.85546875" bestFit="1" customWidth="1"/>
    <col min="3804" max="3804" width="41.28515625" bestFit="1" customWidth="1"/>
    <col min="3805" max="3805" width="26.42578125" bestFit="1" customWidth="1"/>
    <col min="3806" max="3806" width="45.28515625" bestFit="1" customWidth="1"/>
    <col min="3807" max="3807" width="28.7109375" bestFit="1" customWidth="1"/>
    <col min="3808" max="3808" width="35.28515625" bestFit="1" customWidth="1"/>
    <col min="3809" max="3809" width="36.7109375" bestFit="1" customWidth="1"/>
    <col min="3810" max="3810" width="22.42578125" bestFit="1" customWidth="1"/>
    <col min="3811" max="3811" width="31" bestFit="1" customWidth="1"/>
    <col min="3812" max="3812" width="27.28515625" bestFit="1" customWidth="1"/>
    <col min="3813" max="3813" width="47.28515625" bestFit="1" customWidth="1"/>
    <col min="3814" max="3814" width="47.7109375" bestFit="1" customWidth="1"/>
    <col min="3815" max="3815" width="44.42578125" bestFit="1" customWidth="1"/>
    <col min="3816" max="3816" width="43.7109375" bestFit="1" customWidth="1"/>
    <col min="3817" max="3817" width="52.28515625" bestFit="1" customWidth="1"/>
    <col min="3818" max="3818" width="34.28515625" bestFit="1" customWidth="1"/>
    <col min="3819" max="3819" width="57.42578125" bestFit="1" customWidth="1"/>
    <col min="3820" max="3820" width="48.7109375" bestFit="1" customWidth="1"/>
    <col min="3821" max="3821" width="38" bestFit="1" customWidth="1"/>
    <col min="3822" max="3822" width="41.7109375" bestFit="1" customWidth="1"/>
    <col min="3823" max="3823" width="39.140625" bestFit="1" customWidth="1"/>
    <col min="3824" max="3824" width="53.140625" bestFit="1" customWidth="1"/>
    <col min="3825" max="3826" width="47.7109375" bestFit="1" customWidth="1"/>
    <col min="3827" max="3827" width="47.85546875" bestFit="1" customWidth="1"/>
    <col min="3828" max="3828" width="35.28515625" bestFit="1" customWidth="1"/>
    <col min="3829" max="3829" width="42.42578125" bestFit="1" customWidth="1"/>
    <col min="3830" max="3830" width="60.140625" bestFit="1" customWidth="1"/>
    <col min="3831" max="3831" width="18.28515625" bestFit="1" customWidth="1"/>
    <col min="3832" max="3832" width="26.7109375" bestFit="1" customWidth="1"/>
    <col min="3833" max="3833" width="42.140625" bestFit="1" customWidth="1"/>
    <col min="3834" max="3834" width="46.5703125" bestFit="1" customWidth="1"/>
    <col min="3835" max="3836" width="59.42578125" bestFit="1" customWidth="1"/>
    <col min="3837" max="3837" width="67.42578125" bestFit="1" customWidth="1"/>
    <col min="3838" max="3838" width="46.28515625" bestFit="1" customWidth="1"/>
    <col min="3839" max="3840" width="72.7109375" bestFit="1" customWidth="1"/>
    <col min="3841" max="3841" width="34" bestFit="1" customWidth="1"/>
    <col min="3842" max="3842" width="35.140625" bestFit="1" customWidth="1"/>
    <col min="3843" max="3843" width="38.140625" bestFit="1" customWidth="1"/>
    <col min="3844" max="3844" width="35.5703125" bestFit="1" customWidth="1"/>
    <col min="3845" max="3845" width="40.140625" bestFit="1" customWidth="1"/>
    <col min="3846" max="3846" width="13.140625" bestFit="1" customWidth="1"/>
    <col min="3847" max="3847" width="21.7109375" bestFit="1" customWidth="1"/>
    <col min="3848" max="3848" width="31.28515625" bestFit="1" customWidth="1"/>
    <col min="3849" max="3849" width="26.5703125" bestFit="1" customWidth="1"/>
    <col min="3850" max="3850" width="60.85546875" bestFit="1" customWidth="1"/>
    <col min="3851" max="3851" width="31.85546875" bestFit="1" customWidth="1"/>
    <col min="3852" max="3852" width="55.7109375" bestFit="1" customWidth="1"/>
    <col min="3853" max="3853" width="37.140625" bestFit="1" customWidth="1"/>
    <col min="3854" max="3854" width="42.7109375" bestFit="1" customWidth="1"/>
    <col min="3855" max="3855" width="36.7109375" bestFit="1" customWidth="1"/>
    <col min="3856" max="3856" width="59.140625" bestFit="1" customWidth="1"/>
    <col min="3857" max="3857" width="18.42578125" bestFit="1" customWidth="1"/>
    <col min="3858" max="3858" width="16.42578125" bestFit="1" customWidth="1"/>
    <col min="3859" max="3859" width="16.85546875" bestFit="1" customWidth="1"/>
    <col min="3860" max="3860" width="35.85546875" bestFit="1" customWidth="1"/>
    <col min="3861" max="3861" width="36.42578125" bestFit="1" customWidth="1"/>
    <col min="3862" max="3862" width="42.7109375" bestFit="1" customWidth="1"/>
    <col min="3863" max="3863" width="26.28515625" bestFit="1" customWidth="1"/>
    <col min="3864" max="3864" width="27.5703125" bestFit="1" customWidth="1"/>
    <col min="3865" max="3865" width="24.85546875" bestFit="1" customWidth="1"/>
    <col min="3866" max="3866" width="30.28515625" bestFit="1" customWidth="1"/>
    <col min="3867" max="3867" width="28.7109375" bestFit="1" customWidth="1"/>
    <col min="3868" max="3868" width="29.85546875" bestFit="1" customWidth="1"/>
    <col min="3869" max="3869" width="40.5703125" bestFit="1" customWidth="1"/>
    <col min="3870" max="3870" width="38.140625" bestFit="1" customWidth="1"/>
    <col min="3871" max="3871" width="39.140625" bestFit="1" customWidth="1"/>
    <col min="3872" max="3872" width="40.28515625" bestFit="1" customWidth="1"/>
    <col min="3873" max="3873" width="36.42578125" bestFit="1" customWidth="1"/>
    <col min="3874" max="3874" width="14.7109375" bestFit="1" customWidth="1"/>
    <col min="3875" max="3875" width="15.140625" bestFit="1" customWidth="1"/>
    <col min="3876" max="3876" width="37.42578125" bestFit="1" customWidth="1"/>
    <col min="3877" max="3877" width="41.5703125" bestFit="1" customWidth="1"/>
    <col min="3878" max="3878" width="28.7109375" bestFit="1" customWidth="1"/>
    <col min="3879" max="3879" width="25.7109375" bestFit="1" customWidth="1"/>
    <col min="3880" max="3880" width="35" bestFit="1" customWidth="1"/>
    <col min="3881" max="3881" width="28.85546875" bestFit="1" customWidth="1"/>
    <col min="3882" max="3882" width="22.140625" bestFit="1" customWidth="1"/>
    <col min="3883" max="3883" width="35" bestFit="1" customWidth="1"/>
    <col min="3884" max="3884" width="57.7109375" bestFit="1" customWidth="1"/>
    <col min="3885" max="3886" width="55" bestFit="1" customWidth="1"/>
    <col min="3887" max="3888" width="47.7109375" bestFit="1" customWidth="1"/>
    <col min="3889" max="3889" width="22.42578125" bestFit="1" customWidth="1"/>
    <col min="3890" max="3890" width="21.85546875" bestFit="1" customWidth="1"/>
    <col min="3891" max="3891" width="17.28515625" bestFit="1" customWidth="1"/>
    <col min="3892" max="3892" width="41.42578125" bestFit="1" customWidth="1"/>
    <col min="3893" max="3893" width="31.7109375" bestFit="1" customWidth="1"/>
    <col min="3894" max="3894" width="36.42578125" bestFit="1" customWidth="1"/>
    <col min="3895" max="3895" width="52.5703125" bestFit="1" customWidth="1"/>
    <col min="3896" max="3896" width="27.7109375" bestFit="1" customWidth="1"/>
    <col min="3897" max="3897" width="25.28515625" bestFit="1" customWidth="1"/>
    <col min="3898" max="3898" width="37.85546875" bestFit="1" customWidth="1"/>
    <col min="3899" max="3899" width="43.7109375" bestFit="1" customWidth="1"/>
    <col min="3900" max="3900" width="33.85546875" bestFit="1" customWidth="1"/>
    <col min="3901" max="3901" width="34.7109375" bestFit="1" customWidth="1"/>
    <col min="3902" max="3902" width="38.7109375" bestFit="1" customWidth="1"/>
    <col min="3903" max="3903" width="15.85546875" bestFit="1" customWidth="1"/>
    <col min="3904" max="3904" width="41.5703125" bestFit="1" customWidth="1"/>
    <col min="3905" max="3905" width="52.140625" bestFit="1" customWidth="1"/>
    <col min="3906" max="3906" width="26.85546875" bestFit="1" customWidth="1"/>
    <col min="3907" max="3907" width="27" bestFit="1" customWidth="1"/>
    <col min="3908" max="3908" width="40.28515625" bestFit="1" customWidth="1"/>
    <col min="3909" max="3909" width="18.28515625" bestFit="1" customWidth="1"/>
    <col min="3910" max="3910" width="18.7109375" bestFit="1" customWidth="1"/>
    <col min="3911" max="3911" width="37.28515625" bestFit="1" customWidth="1"/>
    <col min="3912" max="3912" width="56.85546875" bestFit="1" customWidth="1"/>
    <col min="3913" max="3913" width="26.5703125" bestFit="1" customWidth="1"/>
    <col min="3914" max="3914" width="44.42578125" bestFit="1" customWidth="1"/>
    <col min="3915" max="3915" width="18.28515625" bestFit="1" customWidth="1"/>
    <col min="3916" max="3916" width="50.7109375" bestFit="1" customWidth="1"/>
    <col min="3917" max="3917" width="57.28515625" bestFit="1" customWidth="1"/>
    <col min="3918" max="3918" width="51.28515625" bestFit="1" customWidth="1"/>
    <col min="3919" max="3919" width="44.140625" bestFit="1" customWidth="1"/>
    <col min="3920" max="3920" width="48.5703125" bestFit="1" customWidth="1"/>
    <col min="3921" max="3921" width="65.28515625" bestFit="1" customWidth="1"/>
    <col min="3922" max="3922" width="44.28515625" bestFit="1" customWidth="1"/>
    <col min="3923" max="3923" width="24.140625" bestFit="1" customWidth="1"/>
    <col min="3924" max="3924" width="37.28515625" bestFit="1" customWidth="1"/>
    <col min="3925" max="3925" width="9.28515625" bestFit="1" customWidth="1"/>
    <col min="3926" max="3926" width="19" bestFit="1" customWidth="1"/>
    <col min="3927" max="3927" width="13.7109375" bestFit="1" customWidth="1"/>
    <col min="3928" max="3928" width="59.28515625" bestFit="1" customWidth="1"/>
    <col min="3929" max="3929" width="49.28515625" bestFit="1" customWidth="1"/>
    <col min="3930" max="3930" width="49" bestFit="1" customWidth="1"/>
    <col min="3931" max="3931" width="65.7109375" bestFit="1" customWidth="1"/>
    <col min="3932" max="3932" width="52" bestFit="1" customWidth="1"/>
    <col min="3933" max="3933" width="25.28515625" bestFit="1" customWidth="1"/>
    <col min="3934" max="3934" width="35.7109375" bestFit="1" customWidth="1"/>
    <col min="3935" max="3935" width="49.140625" bestFit="1" customWidth="1"/>
    <col min="3936" max="3936" width="13.85546875" bestFit="1" customWidth="1"/>
    <col min="3937" max="3937" width="19.85546875" bestFit="1" customWidth="1"/>
    <col min="3938" max="3938" width="30.7109375" bestFit="1" customWidth="1"/>
    <col min="3939" max="3939" width="29.140625" bestFit="1" customWidth="1"/>
    <col min="3940" max="3940" width="35.5703125" bestFit="1" customWidth="1"/>
    <col min="3941" max="3941" width="24.5703125" bestFit="1" customWidth="1"/>
    <col min="3942" max="3942" width="31.28515625" bestFit="1" customWidth="1"/>
    <col min="3943" max="3943" width="47" bestFit="1" customWidth="1"/>
    <col min="3944" max="3944" width="58.85546875" bestFit="1" customWidth="1"/>
    <col min="3945" max="3945" width="62.5703125" bestFit="1" customWidth="1"/>
    <col min="3946" max="3946" width="44.28515625" bestFit="1" customWidth="1"/>
    <col min="3947" max="3947" width="49.7109375" bestFit="1" customWidth="1"/>
    <col min="3948" max="3948" width="39.7109375" bestFit="1" customWidth="1"/>
    <col min="3949" max="3949" width="26.5703125" bestFit="1" customWidth="1"/>
    <col min="3950" max="3950" width="29.85546875" bestFit="1" customWidth="1"/>
    <col min="3951" max="3951" width="65" bestFit="1" customWidth="1"/>
    <col min="3952" max="3952" width="83.85546875" bestFit="1" customWidth="1"/>
    <col min="3953" max="3953" width="35.28515625" bestFit="1" customWidth="1"/>
    <col min="3954" max="3955" width="30.5703125" bestFit="1" customWidth="1"/>
    <col min="3956" max="3956" width="38.42578125" bestFit="1" customWidth="1"/>
    <col min="3957" max="3957" width="36.28515625" bestFit="1" customWidth="1"/>
    <col min="3958" max="3958" width="19.140625" bestFit="1" customWidth="1"/>
    <col min="3959" max="3959" width="35.85546875" bestFit="1" customWidth="1"/>
    <col min="3960" max="3960" width="35.28515625" bestFit="1" customWidth="1"/>
    <col min="3961" max="3961" width="34.42578125" bestFit="1" customWidth="1"/>
    <col min="3962" max="3962" width="53.28515625" bestFit="1" customWidth="1"/>
    <col min="3963" max="3963" width="107" bestFit="1" customWidth="1"/>
    <col min="3964" max="3964" width="12.42578125" bestFit="1" customWidth="1"/>
    <col min="3965" max="3965" width="22.85546875" bestFit="1" customWidth="1"/>
    <col min="3966" max="3966" width="25.42578125" bestFit="1" customWidth="1"/>
    <col min="3967" max="3967" width="23" bestFit="1" customWidth="1"/>
    <col min="3968" max="3968" width="27.7109375" bestFit="1" customWidth="1"/>
    <col min="3969" max="3969" width="25.140625" bestFit="1" customWidth="1"/>
    <col min="3970" max="3970" width="25.85546875" bestFit="1" customWidth="1"/>
    <col min="3971" max="3971" width="32.85546875" bestFit="1" customWidth="1"/>
    <col min="3972" max="3972" width="38.85546875" bestFit="1" customWidth="1"/>
    <col min="3973" max="3973" width="47.28515625" bestFit="1" customWidth="1"/>
    <col min="3974" max="3974" width="43.5703125" bestFit="1" customWidth="1"/>
    <col min="3975" max="3975" width="35.5703125" bestFit="1" customWidth="1"/>
    <col min="3976" max="3976" width="25.5703125" bestFit="1" customWidth="1"/>
    <col min="3977" max="3977" width="24.140625" bestFit="1" customWidth="1"/>
    <col min="3978" max="3978" width="58.42578125" bestFit="1" customWidth="1"/>
    <col min="3979" max="3980" width="22.42578125" bestFit="1" customWidth="1"/>
    <col min="3981" max="3981" width="26.85546875" bestFit="1" customWidth="1"/>
    <col min="3982" max="3982" width="9.5703125" bestFit="1" customWidth="1"/>
    <col min="3983" max="3983" width="10" bestFit="1" customWidth="1"/>
    <col min="3984" max="3984" width="41.7109375" bestFit="1" customWidth="1"/>
    <col min="3985" max="3985" width="51" bestFit="1" customWidth="1"/>
    <col min="3986" max="3986" width="24.140625" bestFit="1" customWidth="1"/>
    <col min="3987" max="3987" width="31.42578125" bestFit="1" customWidth="1"/>
    <col min="3988" max="3988" width="22.28515625" bestFit="1" customWidth="1"/>
    <col min="3989" max="3989" width="38.140625" bestFit="1" customWidth="1"/>
    <col min="3990" max="3990" width="32" bestFit="1" customWidth="1"/>
    <col min="3991" max="3991" width="24.7109375" bestFit="1" customWidth="1"/>
    <col min="3992" max="3992" width="24.140625" bestFit="1" customWidth="1"/>
    <col min="3993" max="3993" width="44.7109375" bestFit="1" customWidth="1"/>
    <col min="3994" max="3994" width="24.5703125" bestFit="1" customWidth="1"/>
    <col min="3995" max="3995" width="22.28515625" bestFit="1" customWidth="1"/>
    <col min="3996" max="3996" width="50.28515625" bestFit="1" customWidth="1"/>
    <col min="3997" max="3997" width="36.28515625" bestFit="1" customWidth="1"/>
    <col min="3998" max="3998" width="31.85546875" bestFit="1" customWidth="1"/>
    <col min="3999" max="3999" width="33.28515625" bestFit="1" customWidth="1"/>
    <col min="4000" max="4000" width="35.28515625" bestFit="1" customWidth="1"/>
    <col min="4001" max="4001" width="26.7109375" bestFit="1" customWidth="1"/>
    <col min="4002" max="4002" width="51.7109375" bestFit="1" customWidth="1"/>
    <col min="4003" max="4003" width="19.140625" bestFit="1" customWidth="1"/>
    <col min="4004" max="4004" width="40.7109375" bestFit="1" customWidth="1"/>
    <col min="4005" max="4005" width="30.5703125" bestFit="1" customWidth="1"/>
    <col min="4006" max="4006" width="37.85546875" bestFit="1" customWidth="1"/>
    <col min="4007" max="4007" width="38.28515625" bestFit="1" customWidth="1"/>
    <col min="4008" max="4008" width="35.7109375" bestFit="1" customWidth="1"/>
    <col min="4009" max="4009" width="42.140625" bestFit="1" customWidth="1"/>
    <col min="4010" max="4010" width="36.7109375" bestFit="1" customWidth="1"/>
    <col min="4011" max="4011" width="32.28515625" bestFit="1" customWidth="1"/>
    <col min="4012" max="4012" width="34.7109375" bestFit="1" customWidth="1"/>
    <col min="4013" max="4013" width="14.5703125" bestFit="1" customWidth="1"/>
    <col min="4014" max="4014" width="20.28515625" bestFit="1" customWidth="1"/>
    <col min="4015" max="4015" width="56.140625" bestFit="1" customWidth="1"/>
    <col min="4016" max="4016" width="27.42578125" bestFit="1" customWidth="1"/>
    <col min="4017" max="4017" width="17.5703125" bestFit="1" customWidth="1"/>
    <col min="4018" max="4018" width="49.5703125" bestFit="1" customWidth="1"/>
    <col min="4019" max="4019" width="8.5703125" bestFit="1" customWidth="1"/>
    <col min="4020" max="4020" width="17.5703125" bestFit="1" customWidth="1"/>
    <col min="4021" max="4021" width="21.42578125" bestFit="1" customWidth="1"/>
    <col min="4022" max="4022" width="30" bestFit="1" customWidth="1"/>
    <col min="4023" max="4023" width="34" bestFit="1" customWidth="1"/>
    <col min="4024" max="4024" width="45.7109375" bestFit="1" customWidth="1"/>
    <col min="4025" max="4025" width="42.42578125" bestFit="1" customWidth="1"/>
    <col min="4026" max="4026" width="56" bestFit="1" customWidth="1"/>
    <col min="4027" max="4027" width="56.42578125" bestFit="1" customWidth="1"/>
    <col min="4028" max="4028" width="40.28515625" bestFit="1" customWidth="1"/>
    <col min="4029" max="4029" width="31.42578125" bestFit="1" customWidth="1"/>
    <col min="4030" max="4030" width="54.28515625" bestFit="1" customWidth="1"/>
    <col min="4031" max="4031" width="18" bestFit="1" customWidth="1"/>
    <col min="4032" max="4032" width="55.85546875" bestFit="1" customWidth="1"/>
    <col min="4033" max="4033" width="23.28515625" bestFit="1" customWidth="1"/>
    <col min="4034" max="4034" width="20.28515625" bestFit="1" customWidth="1"/>
    <col min="4035" max="4035" width="25.7109375" bestFit="1" customWidth="1"/>
    <col min="4036" max="4036" width="20" bestFit="1" customWidth="1"/>
    <col min="4037" max="4037" width="36" bestFit="1" customWidth="1"/>
    <col min="4038" max="4038" width="41.28515625" bestFit="1" customWidth="1"/>
    <col min="4039" max="4039" width="33.85546875" bestFit="1" customWidth="1"/>
    <col min="4040" max="4040" width="31.5703125" bestFit="1" customWidth="1"/>
    <col min="4041" max="4041" width="20.140625" bestFit="1" customWidth="1"/>
    <col min="4042" max="4042" width="30.7109375" bestFit="1" customWidth="1"/>
    <col min="4043" max="4043" width="26.5703125" bestFit="1" customWidth="1"/>
    <col min="4044" max="4044" width="27" bestFit="1" customWidth="1"/>
    <col min="4045" max="4046" width="26.28515625" bestFit="1" customWidth="1"/>
    <col min="4047" max="4047" width="38.7109375" bestFit="1" customWidth="1"/>
    <col min="4048" max="4048" width="29" bestFit="1" customWidth="1"/>
    <col min="4049" max="4049" width="35.28515625" bestFit="1" customWidth="1"/>
    <col min="4050" max="4050" width="28.7109375" bestFit="1" customWidth="1"/>
    <col min="4051" max="4051" width="32.28515625" bestFit="1" customWidth="1"/>
    <col min="4052" max="4052" width="16.7109375" bestFit="1" customWidth="1"/>
    <col min="4053" max="4053" width="25.7109375" bestFit="1" customWidth="1"/>
    <col min="4054" max="4054" width="5.85546875" bestFit="1" customWidth="1"/>
    <col min="4055" max="4055" width="36.28515625" bestFit="1" customWidth="1"/>
    <col min="4056" max="4056" width="54.28515625" bestFit="1" customWidth="1"/>
    <col min="4057" max="4058" width="38.28515625" bestFit="1" customWidth="1"/>
    <col min="4059" max="4059" width="40.85546875" bestFit="1" customWidth="1"/>
    <col min="4060" max="4060" width="46.28515625" bestFit="1" customWidth="1"/>
    <col min="4061" max="4062" width="23.85546875" bestFit="1" customWidth="1"/>
    <col min="4063" max="4063" width="13.42578125" bestFit="1" customWidth="1"/>
    <col min="4064" max="4064" width="26.7109375" bestFit="1" customWidth="1"/>
    <col min="4065" max="4065" width="55.7109375" bestFit="1" customWidth="1"/>
    <col min="4066" max="4066" width="48.7109375" bestFit="1" customWidth="1"/>
    <col min="4067" max="4067" width="55.28515625" bestFit="1" customWidth="1"/>
    <col min="4068" max="4068" width="24" bestFit="1" customWidth="1"/>
    <col min="4069" max="4069" width="27" bestFit="1" customWidth="1"/>
    <col min="4070" max="4070" width="41.5703125" bestFit="1" customWidth="1"/>
    <col min="4071" max="4071" width="48.28515625" bestFit="1" customWidth="1"/>
    <col min="4072" max="4072" width="13.85546875" bestFit="1" customWidth="1"/>
    <col min="4073" max="4074" width="42.28515625" bestFit="1" customWidth="1"/>
    <col min="4075" max="4075" width="42.5703125" bestFit="1" customWidth="1"/>
    <col min="4076" max="4076" width="14" bestFit="1" customWidth="1"/>
    <col min="4077" max="4077" width="33.85546875" bestFit="1" customWidth="1"/>
    <col min="4078" max="4079" width="12.85546875" bestFit="1" customWidth="1"/>
    <col min="4080" max="4081" width="20.5703125" bestFit="1" customWidth="1"/>
    <col min="4082" max="4082" width="21.140625" bestFit="1" customWidth="1"/>
    <col min="4083" max="4083" width="51" bestFit="1" customWidth="1"/>
    <col min="4084" max="4084" width="54.28515625" bestFit="1" customWidth="1"/>
    <col min="4085" max="4085" width="36.28515625" bestFit="1" customWidth="1"/>
    <col min="4086" max="4086" width="18.7109375" bestFit="1" customWidth="1"/>
    <col min="4087" max="4087" width="20.7109375" bestFit="1" customWidth="1"/>
    <col min="4088" max="4088" width="37" bestFit="1" customWidth="1"/>
    <col min="4089" max="4089" width="31.85546875" bestFit="1" customWidth="1"/>
    <col min="4090" max="4090" width="33.7109375" bestFit="1" customWidth="1"/>
    <col min="4091" max="4091" width="28.42578125" bestFit="1" customWidth="1"/>
    <col min="4092" max="4092" width="55.28515625" bestFit="1" customWidth="1"/>
    <col min="4093" max="4093" width="14.7109375" bestFit="1" customWidth="1"/>
    <col min="4094" max="4094" width="57.7109375" bestFit="1" customWidth="1"/>
    <col min="4095" max="4095" width="26.28515625" bestFit="1" customWidth="1"/>
    <col min="4096" max="4096" width="51.42578125" bestFit="1" customWidth="1"/>
    <col min="4097" max="4097" width="32.5703125" bestFit="1" customWidth="1"/>
    <col min="4098" max="4098" width="48.28515625" bestFit="1" customWidth="1"/>
    <col min="4099" max="4099" width="19.7109375" bestFit="1" customWidth="1"/>
    <col min="4100" max="4101" width="14" bestFit="1" customWidth="1"/>
    <col min="4102" max="4102" width="37.28515625" bestFit="1" customWidth="1"/>
    <col min="4103" max="4103" width="56.42578125" bestFit="1" customWidth="1"/>
    <col min="4104" max="4104" width="36.28515625" bestFit="1" customWidth="1"/>
    <col min="4105" max="4105" width="28" bestFit="1" customWidth="1"/>
    <col min="4106" max="4106" width="34.85546875" bestFit="1" customWidth="1"/>
    <col min="4107" max="4107" width="13.42578125" bestFit="1" customWidth="1"/>
    <col min="4108" max="4108" width="34.85546875" bestFit="1" customWidth="1"/>
    <col min="4109" max="4109" width="40.28515625" bestFit="1" customWidth="1"/>
    <col min="4110" max="4110" width="26.42578125" bestFit="1" customWidth="1"/>
    <col min="4111" max="4111" width="26.85546875" bestFit="1" customWidth="1"/>
    <col min="4112" max="4112" width="51" bestFit="1" customWidth="1"/>
    <col min="4113" max="4113" width="49.42578125" bestFit="1" customWidth="1"/>
    <col min="4114" max="4114" width="34.85546875" bestFit="1" customWidth="1"/>
    <col min="4115" max="4115" width="35.28515625" bestFit="1" customWidth="1"/>
    <col min="4116" max="4116" width="36.7109375" bestFit="1" customWidth="1"/>
    <col min="4117" max="4117" width="30" bestFit="1" customWidth="1"/>
    <col min="4118" max="4118" width="47.85546875" bestFit="1" customWidth="1"/>
    <col min="4119" max="4119" width="32.5703125" bestFit="1" customWidth="1"/>
    <col min="4120" max="4120" width="28.85546875" bestFit="1" customWidth="1"/>
    <col min="4121" max="4121" width="37.28515625" bestFit="1" customWidth="1"/>
    <col min="4122" max="4122" width="31" bestFit="1" customWidth="1"/>
    <col min="4123" max="4123" width="31.42578125" bestFit="1" customWidth="1"/>
    <col min="4124" max="4124" width="22.5703125" bestFit="1" customWidth="1"/>
    <col min="4125" max="4125" width="20.28515625" bestFit="1" customWidth="1"/>
    <col min="4126" max="4126" width="36.42578125" bestFit="1" customWidth="1"/>
    <col min="4127" max="4127" width="32" bestFit="1" customWidth="1"/>
    <col min="4128" max="4128" width="45.5703125" bestFit="1" customWidth="1"/>
    <col min="4129" max="4129" width="42.7109375" bestFit="1" customWidth="1"/>
    <col min="4130" max="4130" width="24.140625" bestFit="1" customWidth="1"/>
    <col min="4131" max="4131" width="31" bestFit="1" customWidth="1"/>
    <col min="4132" max="4132" width="36.28515625" bestFit="1" customWidth="1"/>
    <col min="4133" max="4133" width="34.7109375" bestFit="1" customWidth="1"/>
    <col min="4134" max="4134" width="23.28515625" bestFit="1" customWidth="1"/>
    <col min="4135" max="4135" width="49.42578125" bestFit="1" customWidth="1"/>
    <col min="4136" max="4136" width="12.28515625" bestFit="1" customWidth="1"/>
    <col min="4137" max="4137" width="13.140625" bestFit="1" customWidth="1"/>
    <col min="4138" max="4138" width="20.28515625" bestFit="1" customWidth="1"/>
    <col min="4139" max="4139" width="29" bestFit="1" customWidth="1"/>
    <col min="4140" max="4140" width="28.42578125" bestFit="1" customWidth="1"/>
    <col min="4141" max="4141" width="43.42578125" bestFit="1" customWidth="1"/>
    <col min="4142" max="4142" width="19.7109375" bestFit="1" customWidth="1"/>
    <col min="4143" max="4143" width="18.42578125" bestFit="1" customWidth="1"/>
    <col min="4144" max="4144" width="33.28515625" bestFit="1" customWidth="1"/>
    <col min="4145" max="4145" width="38.5703125" bestFit="1" customWidth="1"/>
    <col min="4146" max="4146" width="17.42578125" bestFit="1" customWidth="1"/>
    <col min="4147" max="4147" width="17.85546875" bestFit="1" customWidth="1"/>
    <col min="4148" max="4148" width="52.28515625" bestFit="1" customWidth="1"/>
    <col min="4149" max="4149" width="49" bestFit="1" customWidth="1"/>
    <col min="4150" max="4150" width="33.140625" bestFit="1" customWidth="1"/>
    <col min="4151" max="4151" width="26.28515625" bestFit="1" customWidth="1"/>
    <col min="4152" max="4152" width="22" bestFit="1" customWidth="1"/>
    <col min="4153" max="4153" width="22.28515625" bestFit="1" customWidth="1"/>
    <col min="4154" max="4154" width="22.7109375" bestFit="1" customWidth="1"/>
    <col min="4155" max="4155" width="23.28515625" bestFit="1" customWidth="1"/>
    <col min="4156" max="4156" width="38.42578125" bestFit="1" customWidth="1"/>
    <col min="4157" max="4157" width="32.5703125" bestFit="1" customWidth="1"/>
    <col min="4158" max="4158" width="11.28515625" bestFit="1" customWidth="1"/>
    <col min="4159" max="4159" width="25" bestFit="1" customWidth="1"/>
    <col min="4160" max="4161" width="43.5703125" bestFit="1" customWidth="1"/>
    <col min="4162" max="4162" width="28.85546875" bestFit="1" customWidth="1"/>
    <col min="4163" max="4163" width="21.7109375" bestFit="1" customWidth="1"/>
    <col min="4164" max="4164" width="34.28515625" bestFit="1" customWidth="1"/>
    <col min="4165" max="4165" width="39.28515625" bestFit="1" customWidth="1"/>
    <col min="4166" max="4166" width="37.7109375" bestFit="1" customWidth="1"/>
    <col min="4167" max="4167" width="18.5703125" bestFit="1" customWidth="1"/>
    <col min="4168" max="4168" width="18.7109375" bestFit="1" customWidth="1"/>
    <col min="4169" max="4169" width="19.28515625" bestFit="1" customWidth="1"/>
    <col min="4170" max="4170" width="35.85546875" bestFit="1" customWidth="1"/>
    <col min="4171" max="4171" width="33.85546875" bestFit="1" customWidth="1"/>
    <col min="4172" max="4172" width="50.7109375" bestFit="1" customWidth="1"/>
    <col min="4173" max="4173" width="30.85546875" bestFit="1" customWidth="1"/>
    <col min="4174" max="4174" width="54.42578125" bestFit="1" customWidth="1"/>
    <col min="4175" max="4175" width="14.7109375" bestFit="1" customWidth="1"/>
    <col min="4176" max="4176" width="20.5703125" bestFit="1" customWidth="1"/>
    <col min="4177" max="4177" width="41.42578125" bestFit="1" customWidth="1"/>
    <col min="4178" max="4178" width="50.85546875" bestFit="1" customWidth="1"/>
    <col min="4179" max="4179" width="41.42578125" bestFit="1" customWidth="1"/>
    <col min="4180" max="4180" width="85" bestFit="1" customWidth="1"/>
    <col min="4181" max="4181" width="28.7109375" bestFit="1" customWidth="1"/>
    <col min="4182" max="4182" width="39.140625" bestFit="1" customWidth="1"/>
    <col min="4183" max="4183" width="54.28515625" bestFit="1" customWidth="1"/>
    <col min="4184" max="4184" width="38" bestFit="1" customWidth="1"/>
    <col min="4185" max="4185" width="22.7109375" bestFit="1" customWidth="1"/>
    <col min="4186" max="4186" width="39.42578125" bestFit="1" customWidth="1"/>
    <col min="4187" max="4187" width="41.42578125" bestFit="1" customWidth="1"/>
    <col min="4188" max="4188" width="23" bestFit="1" customWidth="1"/>
    <col min="4189" max="4189" width="29.85546875" bestFit="1" customWidth="1"/>
    <col min="4190" max="4190" width="46" bestFit="1" customWidth="1"/>
    <col min="4191" max="4191" width="38" bestFit="1" customWidth="1"/>
    <col min="4192" max="4192" width="31.5703125" bestFit="1" customWidth="1"/>
    <col min="4193" max="4193" width="67.28515625" bestFit="1" customWidth="1"/>
    <col min="4194" max="4194" width="49.42578125" bestFit="1" customWidth="1"/>
    <col min="4195" max="4195" width="34.85546875" bestFit="1" customWidth="1"/>
    <col min="4196" max="4196" width="44.85546875" bestFit="1" customWidth="1"/>
    <col min="4197" max="4197" width="30.7109375" bestFit="1" customWidth="1"/>
    <col min="4198" max="4198" width="40.140625" bestFit="1" customWidth="1"/>
    <col min="4199" max="4199" width="63.85546875" bestFit="1" customWidth="1"/>
    <col min="4200" max="4200" width="55" bestFit="1" customWidth="1"/>
    <col min="4201" max="4201" width="76.42578125" bestFit="1" customWidth="1"/>
    <col min="4202" max="4202" width="78.140625" bestFit="1" customWidth="1"/>
    <col min="4203" max="4203" width="37.140625" bestFit="1" customWidth="1"/>
    <col min="4204" max="4204" width="22.7109375" bestFit="1" customWidth="1"/>
    <col min="4205" max="4205" width="24" bestFit="1" customWidth="1"/>
    <col min="4206" max="4206" width="22.5703125" bestFit="1" customWidth="1"/>
    <col min="4207" max="4207" width="52.42578125" bestFit="1" customWidth="1"/>
    <col min="4208" max="4208" width="39.28515625" bestFit="1" customWidth="1"/>
    <col min="4209" max="4209" width="32.5703125" bestFit="1" customWidth="1"/>
    <col min="4210" max="4210" width="50.85546875" bestFit="1" customWidth="1"/>
    <col min="4211" max="4211" width="31.5703125" bestFit="1" customWidth="1"/>
    <col min="4212" max="4212" width="21.5703125" bestFit="1" customWidth="1"/>
    <col min="4213" max="4213" width="23.140625" bestFit="1" customWidth="1"/>
    <col min="4214" max="4214" width="16.7109375" bestFit="1" customWidth="1"/>
    <col min="4215" max="4215" width="36.85546875" bestFit="1" customWidth="1"/>
    <col min="4216" max="4216" width="31.42578125" bestFit="1" customWidth="1"/>
    <col min="4217" max="4217" width="20.28515625" bestFit="1" customWidth="1"/>
    <col min="4218" max="4218" width="43.85546875" bestFit="1" customWidth="1"/>
    <col min="4219" max="4219" width="37.28515625" bestFit="1" customWidth="1"/>
    <col min="4220" max="4220" width="46.42578125" bestFit="1" customWidth="1"/>
    <col min="4221" max="4221" width="101.7109375" bestFit="1" customWidth="1"/>
    <col min="4222" max="4222" width="47.28515625" bestFit="1" customWidth="1"/>
    <col min="4223" max="4223" width="68.42578125" bestFit="1" customWidth="1"/>
    <col min="4224" max="4224" width="71.28515625" bestFit="1" customWidth="1"/>
    <col min="4225" max="4225" width="19.7109375" bestFit="1" customWidth="1"/>
    <col min="4226" max="4226" width="44.5703125" bestFit="1" customWidth="1"/>
    <col min="4227" max="4227" width="55.7109375" bestFit="1" customWidth="1"/>
    <col min="4228" max="4228" width="158.28515625" bestFit="1" customWidth="1"/>
    <col min="4229" max="4229" width="136.42578125" bestFit="1" customWidth="1"/>
    <col min="4230" max="4230" width="144.28515625" bestFit="1" customWidth="1"/>
    <col min="4231" max="4231" width="49" bestFit="1" customWidth="1"/>
    <col min="4232" max="4232" width="18.28515625" bestFit="1" customWidth="1"/>
    <col min="4233" max="4233" width="31.28515625" bestFit="1" customWidth="1"/>
    <col min="4234" max="4234" width="49" bestFit="1" customWidth="1"/>
    <col min="4235" max="4235" width="29.7109375" bestFit="1" customWidth="1"/>
    <col min="4236" max="4236" width="147.42578125" bestFit="1" customWidth="1"/>
    <col min="4237" max="4237" width="162.85546875" bestFit="1" customWidth="1"/>
    <col min="4238" max="4238" width="160.7109375" bestFit="1" customWidth="1"/>
    <col min="4239" max="4240" width="160.28515625" bestFit="1" customWidth="1"/>
    <col min="4241" max="4241" width="93.85546875" bestFit="1" customWidth="1"/>
    <col min="4242" max="4242" width="88.7109375" bestFit="1" customWidth="1"/>
    <col min="4243" max="4243" width="111.140625" bestFit="1" customWidth="1"/>
    <col min="4244" max="4244" width="111.7109375" bestFit="1" customWidth="1"/>
    <col min="4245" max="4245" width="137.5703125" bestFit="1" customWidth="1"/>
    <col min="4246" max="4246" width="78.42578125" bestFit="1" customWidth="1"/>
    <col min="4247" max="4247" width="40.140625" bestFit="1" customWidth="1"/>
    <col min="4248" max="4248" width="19" bestFit="1" customWidth="1"/>
    <col min="4249" max="4249" width="39.28515625" bestFit="1" customWidth="1"/>
    <col min="4250" max="4250" width="40.28515625" bestFit="1" customWidth="1"/>
    <col min="4251" max="4251" width="71" bestFit="1" customWidth="1"/>
    <col min="4252" max="4252" width="30.7109375" bestFit="1" customWidth="1"/>
    <col min="4253" max="4253" width="22.7109375" bestFit="1" customWidth="1"/>
    <col min="4254" max="4254" width="37" bestFit="1" customWidth="1"/>
    <col min="4255" max="4255" width="48.85546875" bestFit="1" customWidth="1"/>
    <col min="4256" max="4256" width="32.28515625" bestFit="1" customWidth="1"/>
    <col min="4257" max="4257" width="51.140625" bestFit="1" customWidth="1"/>
    <col min="4258" max="4258" width="35" bestFit="1" customWidth="1"/>
    <col min="4259" max="4259" width="30.28515625" bestFit="1" customWidth="1"/>
    <col min="4260" max="4260" width="57.42578125" bestFit="1" customWidth="1"/>
    <col min="4261" max="4261" width="41.85546875" bestFit="1" customWidth="1"/>
    <col min="4262" max="4262" width="40.5703125" bestFit="1" customWidth="1"/>
    <col min="4263" max="4263" width="81.85546875" bestFit="1" customWidth="1"/>
    <col min="4264" max="4264" width="42.85546875" bestFit="1" customWidth="1"/>
    <col min="4265" max="4265" width="25" bestFit="1" customWidth="1"/>
    <col min="4266" max="4266" width="51.7109375" bestFit="1" customWidth="1"/>
    <col min="4267" max="4267" width="30.85546875" bestFit="1" customWidth="1"/>
    <col min="4268" max="4268" width="16.7109375" bestFit="1" customWidth="1"/>
    <col min="4269" max="4269" width="38.28515625" bestFit="1" customWidth="1"/>
    <col min="4270" max="4270" width="50.42578125" bestFit="1" customWidth="1"/>
    <col min="4271" max="4271" width="19.42578125" bestFit="1" customWidth="1"/>
    <col min="4272" max="4272" width="32" bestFit="1" customWidth="1"/>
    <col min="4273" max="4273" width="42.28515625" bestFit="1" customWidth="1"/>
    <col min="4274" max="4274" width="29.7109375" bestFit="1" customWidth="1"/>
    <col min="4275" max="4275" width="18.85546875" bestFit="1" customWidth="1"/>
    <col min="4276" max="4276" width="35.28515625" bestFit="1" customWidth="1"/>
    <col min="4277" max="4277" width="31.28515625" bestFit="1" customWidth="1"/>
    <col min="4278" max="4278" width="31.7109375" bestFit="1" customWidth="1"/>
    <col min="4279" max="4279" width="53.85546875" bestFit="1" customWidth="1"/>
    <col min="4280" max="4280" width="38.28515625" bestFit="1" customWidth="1"/>
    <col min="4281" max="4281" width="36" bestFit="1" customWidth="1"/>
    <col min="4282" max="4282" width="38.140625" bestFit="1" customWidth="1"/>
    <col min="4283" max="4283" width="51.28515625" bestFit="1" customWidth="1"/>
    <col min="4284" max="4284" width="66.140625" bestFit="1" customWidth="1"/>
    <col min="4285" max="4285" width="38.28515625" bestFit="1" customWidth="1"/>
    <col min="4286" max="4286" width="34.28515625" bestFit="1" customWidth="1"/>
    <col min="4287" max="4287" width="39" bestFit="1" customWidth="1"/>
    <col min="4288" max="4288" width="38.5703125" bestFit="1" customWidth="1"/>
    <col min="4289" max="4289" width="63.140625" bestFit="1" customWidth="1"/>
    <col min="4290" max="4290" width="45.7109375" bestFit="1" customWidth="1"/>
    <col min="4291" max="4291" width="29" bestFit="1" customWidth="1"/>
    <col min="4292" max="4292" width="30.28515625" bestFit="1" customWidth="1"/>
    <col min="4293" max="4293" width="19.140625" bestFit="1" customWidth="1"/>
    <col min="4294" max="4294" width="52.28515625" bestFit="1" customWidth="1"/>
    <col min="4295" max="4295" width="35.28515625" bestFit="1" customWidth="1"/>
    <col min="4296" max="4296" width="35.85546875" bestFit="1" customWidth="1"/>
    <col min="4297" max="4297" width="45.5703125" bestFit="1" customWidth="1"/>
    <col min="4298" max="4298" width="26.28515625" bestFit="1" customWidth="1"/>
    <col min="4299" max="4299" width="48.28515625" bestFit="1" customWidth="1"/>
    <col min="4300" max="4300" width="47.5703125" bestFit="1" customWidth="1"/>
    <col min="4301" max="4301" width="39.28515625" bestFit="1" customWidth="1"/>
    <col min="4302" max="4302" width="54.28515625" bestFit="1" customWidth="1"/>
    <col min="4303" max="4303" width="52.28515625" bestFit="1" customWidth="1"/>
    <col min="4304" max="4304" width="46.140625" bestFit="1" customWidth="1"/>
    <col min="4305" max="4305" width="31.85546875" bestFit="1" customWidth="1"/>
    <col min="4306" max="4306" width="29.28515625" bestFit="1" customWidth="1"/>
    <col min="4307" max="4307" width="32.5703125" bestFit="1" customWidth="1"/>
    <col min="4308" max="4308" width="35.42578125" bestFit="1" customWidth="1"/>
    <col min="4309" max="4309" width="37.28515625" bestFit="1" customWidth="1"/>
    <col min="4310" max="4310" width="27.28515625" bestFit="1" customWidth="1"/>
    <col min="4311" max="4311" width="60.28515625" bestFit="1" customWidth="1"/>
    <col min="4312" max="4312" width="66.85546875" bestFit="1" customWidth="1"/>
    <col min="4313" max="4313" width="29.28515625" bestFit="1" customWidth="1"/>
    <col min="4314" max="4314" width="61" bestFit="1" customWidth="1"/>
    <col min="4315" max="4315" width="61.28515625" bestFit="1" customWidth="1"/>
    <col min="4316" max="4316" width="62.140625" bestFit="1" customWidth="1"/>
    <col min="4317" max="4317" width="29.7109375" bestFit="1" customWidth="1"/>
    <col min="4318" max="4318" width="48" bestFit="1" customWidth="1"/>
    <col min="4319" max="4319" width="47.42578125" bestFit="1" customWidth="1"/>
    <col min="4320" max="4320" width="58.28515625" bestFit="1" customWidth="1"/>
    <col min="4321" max="4321" width="28.28515625" bestFit="1" customWidth="1"/>
    <col min="4322" max="4322" width="35.28515625" bestFit="1" customWidth="1"/>
    <col min="4323" max="4323" width="35.7109375" bestFit="1" customWidth="1"/>
    <col min="4324" max="4324" width="12.7109375" bestFit="1" customWidth="1"/>
    <col min="4325" max="4325" width="24.28515625" bestFit="1" customWidth="1"/>
    <col min="4326" max="4326" width="37.5703125" bestFit="1" customWidth="1"/>
    <col min="4327" max="4327" width="33.28515625" bestFit="1" customWidth="1"/>
    <col min="4328" max="4328" width="35.85546875" bestFit="1" customWidth="1"/>
    <col min="4329" max="4329" width="53.28515625" bestFit="1" customWidth="1"/>
    <col min="4330" max="4330" width="30.42578125" bestFit="1" customWidth="1"/>
    <col min="4331" max="4331" width="24" bestFit="1" customWidth="1"/>
    <col min="4332" max="4332" width="51" bestFit="1" customWidth="1"/>
    <col min="4333" max="4333" width="57" bestFit="1" customWidth="1"/>
    <col min="4334" max="4334" width="43.85546875" bestFit="1" customWidth="1"/>
    <col min="4335" max="4335" width="41.28515625" bestFit="1" customWidth="1"/>
    <col min="4336" max="4336" width="155.140625" bestFit="1" customWidth="1"/>
    <col min="4337" max="4337" width="128.7109375" bestFit="1" customWidth="1"/>
    <col min="4338" max="4338" width="129.140625" bestFit="1" customWidth="1"/>
    <col min="4339" max="4339" width="130" bestFit="1" customWidth="1"/>
    <col min="4340" max="4340" width="129.140625" bestFit="1" customWidth="1"/>
    <col min="4341" max="4341" width="67.7109375" bestFit="1" customWidth="1"/>
    <col min="4342" max="4343" width="75.7109375" bestFit="1" customWidth="1"/>
    <col min="4344" max="4344" width="50.7109375" bestFit="1" customWidth="1"/>
    <col min="4345" max="4345" width="56.140625" bestFit="1" customWidth="1"/>
    <col min="4346" max="4346" width="11.140625" bestFit="1" customWidth="1"/>
    <col min="4347" max="4347" width="30.28515625" bestFit="1" customWidth="1"/>
    <col min="4348" max="4348" width="37.28515625" bestFit="1" customWidth="1"/>
    <col min="4349" max="4349" width="33.42578125" bestFit="1" customWidth="1"/>
    <col min="4350" max="4350" width="68" bestFit="1" customWidth="1"/>
    <col min="4351" max="4351" width="46.5703125" bestFit="1" customWidth="1"/>
    <col min="4352" max="4352" width="40.85546875" bestFit="1" customWidth="1"/>
    <col min="4353" max="4353" width="25.7109375" bestFit="1" customWidth="1"/>
    <col min="4354" max="4354" width="35.7109375" bestFit="1" customWidth="1"/>
    <col min="4355" max="4355" width="16.7109375" bestFit="1" customWidth="1"/>
    <col min="4356" max="4356" width="44.28515625" bestFit="1" customWidth="1"/>
    <col min="4357" max="4357" width="40" bestFit="1" customWidth="1"/>
    <col min="4358" max="4358" width="10.28515625" bestFit="1" customWidth="1"/>
    <col min="4359" max="4359" width="24.85546875" bestFit="1" customWidth="1"/>
    <col min="4360" max="4360" width="59.5703125" bestFit="1" customWidth="1"/>
    <col min="4361" max="4361" width="25.5703125" bestFit="1" customWidth="1"/>
    <col min="4362" max="4362" width="30.5703125" bestFit="1" customWidth="1"/>
    <col min="4363" max="4363" width="19" bestFit="1" customWidth="1"/>
    <col min="4364" max="4364" width="29.28515625" bestFit="1" customWidth="1"/>
    <col min="4365" max="4365" width="21.140625" bestFit="1" customWidth="1"/>
    <col min="4366" max="4366" width="28.7109375" bestFit="1" customWidth="1"/>
    <col min="4367" max="4367" width="48.140625" bestFit="1" customWidth="1"/>
    <col min="4368" max="4368" width="48.7109375" bestFit="1" customWidth="1"/>
    <col min="4369" max="4369" width="21.7109375" bestFit="1" customWidth="1"/>
    <col min="4370" max="4370" width="41.42578125" bestFit="1" customWidth="1"/>
    <col min="4371" max="4371" width="25.85546875" bestFit="1" customWidth="1"/>
    <col min="4372" max="4372" width="26.5703125" bestFit="1" customWidth="1"/>
    <col min="4373" max="4373" width="27.28515625" bestFit="1" customWidth="1"/>
    <col min="4374" max="4374" width="35.7109375" bestFit="1" customWidth="1"/>
    <col min="4375" max="4375" width="20.85546875" bestFit="1" customWidth="1"/>
    <col min="4376" max="4376" width="48" bestFit="1" customWidth="1"/>
    <col min="4377" max="4377" width="61.7109375" bestFit="1" customWidth="1"/>
    <col min="4378" max="4378" width="21" bestFit="1" customWidth="1"/>
    <col min="4379" max="4379" width="38.140625" bestFit="1" customWidth="1"/>
    <col min="4380" max="4380" width="18.85546875" bestFit="1" customWidth="1"/>
    <col min="4381" max="4381" width="33.28515625" bestFit="1" customWidth="1"/>
    <col min="4382" max="4382" width="23.28515625" bestFit="1" customWidth="1"/>
    <col min="4383" max="4383" width="46.7109375" bestFit="1" customWidth="1"/>
    <col min="4384" max="4384" width="23.7109375" bestFit="1" customWidth="1"/>
    <col min="4385" max="4385" width="17.5703125" bestFit="1" customWidth="1"/>
    <col min="4386" max="4386" width="27" bestFit="1" customWidth="1"/>
    <col min="4387" max="4387" width="24.85546875" bestFit="1" customWidth="1"/>
    <col min="4388" max="4388" width="24" bestFit="1" customWidth="1"/>
    <col min="4389" max="4389" width="28.5703125" bestFit="1" customWidth="1"/>
    <col min="4390" max="4390" width="30.28515625" bestFit="1" customWidth="1"/>
    <col min="4391" max="4391" width="24.42578125" bestFit="1" customWidth="1"/>
    <col min="4392" max="4392" width="32.140625" bestFit="1" customWidth="1"/>
    <col min="4393" max="4393" width="34.85546875" bestFit="1" customWidth="1"/>
    <col min="4394" max="4394" width="24.28515625" bestFit="1" customWidth="1"/>
    <col min="4395" max="4395" width="53.7109375" bestFit="1" customWidth="1"/>
    <col min="4396" max="4396" width="48.85546875" bestFit="1" customWidth="1"/>
    <col min="4397" max="4397" width="28" bestFit="1" customWidth="1"/>
    <col min="4398" max="4398" width="54.28515625" bestFit="1" customWidth="1"/>
    <col min="4399" max="4399" width="34.28515625" bestFit="1" customWidth="1"/>
    <col min="4400" max="4400" width="29.85546875" bestFit="1" customWidth="1"/>
    <col min="4401" max="4401" width="68.7109375" bestFit="1" customWidth="1"/>
    <col min="4402" max="4402" width="10.42578125" bestFit="1" customWidth="1"/>
    <col min="4403" max="4403" width="35.7109375" bestFit="1" customWidth="1"/>
    <col min="4404" max="4404" width="28.28515625" bestFit="1" customWidth="1"/>
    <col min="4405" max="4405" width="37.85546875" bestFit="1" customWidth="1"/>
    <col min="4406" max="4406" width="36.85546875" bestFit="1" customWidth="1"/>
    <col min="4407" max="4407" width="20.28515625" bestFit="1" customWidth="1"/>
    <col min="4408" max="4409" width="71.7109375" bestFit="1" customWidth="1"/>
    <col min="4410" max="4410" width="51.42578125" bestFit="1" customWidth="1"/>
    <col min="4411" max="4412" width="33.42578125" bestFit="1" customWidth="1"/>
    <col min="4413" max="4413" width="54.28515625" bestFit="1" customWidth="1"/>
    <col min="4414" max="4414" width="46.42578125" bestFit="1" customWidth="1"/>
    <col min="4415" max="4415" width="27.85546875" bestFit="1" customWidth="1"/>
    <col min="4416" max="4416" width="38.140625" bestFit="1" customWidth="1"/>
    <col min="4417" max="4417" width="40.7109375" bestFit="1" customWidth="1"/>
    <col min="4418" max="4418" width="55.28515625" bestFit="1" customWidth="1"/>
    <col min="4419" max="4419" width="54.28515625" bestFit="1" customWidth="1"/>
    <col min="4420" max="4420" width="67" bestFit="1" customWidth="1"/>
    <col min="4421" max="4421" width="44.28515625" bestFit="1" customWidth="1"/>
    <col min="4422" max="4422" width="31.28515625" bestFit="1" customWidth="1"/>
    <col min="4423" max="4423" width="28.28515625" bestFit="1" customWidth="1"/>
    <col min="4424" max="4424" width="36.5703125" bestFit="1" customWidth="1"/>
    <col min="4425" max="4425" width="18.28515625" bestFit="1" customWidth="1"/>
    <col min="4426" max="4426" width="20.140625" bestFit="1" customWidth="1"/>
    <col min="4427" max="4427" width="36" bestFit="1" customWidth="1"/>
    <col min="4428" max="4428" width="11.42578125" bestFit="1" customWidth="1"/>
    <col min="4429" max="4429" width="33.85546875" bestFit="1" customWidth="1"/>
    <col min="4430" max="4430" width="37.5703125" bestFit="1" customWidth="1"/>
    <col min="4431" max="4431" width="24" bestFit="1" customWidth="1"/>
    <col min="4432" max="4432" width="43.28515625" bestFit="1" customWidth="1"/>
    <col min="4433" max="4433" width="42.28515625" bestFit="1" customWidth="1"/>
    <col min="4434" max="4434" width="36.42578125" bestFit="1" customWidth="1"/>
    <col min="4435" max="4435" width="76.5703125" bestFit="1" customWidth="1"/>
    <col min="4436" max="4436" width="11.7109375" bestFit="1" customWidth="1"/>
    <col min="4437" max="4437" width="20.5703125" bestFit="1" customWidth="1"/>
    <col min="4438" max="4438" width="7.28515625" bestFit="1" customWidth="1"/>
    <col min="4439" max="4439" width="17.28515625" bestFit="1" customWidth="1"/>
    <col min="4440" max="4440" width="7.7109375" bestFit="1" customWidth="1"/>
    <col min="4441" max="4441" width="8.140625" bestFit="1" customWidth="1"/>
    <col min="4442" max="4442" width="18" bestFit="1" customWidth="1"/>
    <col min="4443" max="4443" width="41.42578125" bestFit="1" customWidth="1"/>
    <col min="4444" max="4444" width="35.7109375" bestFit="1" customWidth="1"/>
    <col min="4445" max="4445" width="48.7109375" bestFit="1" customWidth="1"/>
    <col min="4446" max="4446" width="27.140625" bestFit="1" customWidth="1"/>
    <col min="4447" max="4447" width="27.28515625" bestFit="1" customWidth="1"/>
    <col min="4448" max="4448" width="33.28515625" bestFit="1" customWidth="1"/>
    <col min="4449" max="4449" width="44.7109375" bestFit="1" customWidth="1"/>
    <col min="4450" max="4450" width="33.28515625" bestFit="1" customWidth="1"/>
    <col min="4451" max="4451" width="79.7109375" bestFit="1" customWidth="1"/>
    <col min="4452" max="4452" width="14.140625" bestFit="1" customWidth="1"/>
    <col min="4453" max="4453" width="28.7109375" bestFit="1" customWidth="1"/>
    <col min="4454" max="4454" width="26.7109375" bestFit="1" customWidth="1"/>
    <col min="4455" max="4455" width="24.28515625" bestFit="1" customWidth="1"/>
    <col min="4456" max="4456" width="30.7109375" bestFit="1" customWidth="1"/>
    <col min="4457" max="4457" width="29.7109375" bestFit="1" customWidth="1"/>
    <col min="4458" max="4458" width="12.42578125" bestFit="1" customWidth="1"/>
    <col min="4459" max="4459" width="39" bestFit="1" customWidth="1"/>
    <col min="4460" max="4460" width="38" bestFit="1" customWidth="1"/>
    <col min="4461" max="4461" width="33.85546875" bestFit="1" customWidth="1"/>
    <col min="4462" max="4462" width="20.85546875" bestFit="1" customWidth="1"/>
    <col min="4463" max="4463" width="28.85546875" bestFit="1" customWidth="1"/>
    <col min="4464" max="4464" width="56.28515625" bestFit="1" customWidth="1"/>
    <col min="4465" max="4465" width="33.7109375" bestFit="1" customWidth="1"/>
    <col min="4466" max="4466" width="32.7109375" bestFit="1" customWidth="1"/>
    <col min="4467" max="4467" width="37.140625" bestFit="1" customWidth="1"/>
    <col min="4468" max="4468" width="32.28515625" bestFit="1" customWidth="1"/>
    <col min="4469" max="4469" width="36.140625" bestFit="1" customWidth="1"/>
    <col min="4470" max="4470" width="34" bestFit="1" customWidth="1"/>
    <col min="4471" max="4471" width="45.140625" bestFit="1" customWidth="1"/>
    <col min="4472" max="4472" width="20.42578125" bestFit="1" customWidth="1"/>
    <col min="4473" max="4473" width="35.140625" bestFit="1" customWidth="1"/>
    <col min="4474" max="4474" width="40.5703125" bestFit="1" customWidth="1"/>
    <col min="4475" max="4475" width="38.85546875" bestFit="1" customWidth="1"/>
    <col min="4476" max="4476" width="45.5703125" bestFit="1" customWidth="1"/>
    <col min="4477" max="4477" width="22.140625" bestFit="1" customWidth="1"/>
    <col min="4478" max="4478" width="30.85546875" bestFit="1" customWidth="1"/>
    <col min="4479" max="4479" width="32.28515625" bestFit="1" customWidth="1"/>
    <col min="4480" max="4480" width="48.42578125" bestFit="1" customWidth="1"/>
    <col min="4481" max="4481" width="36.5703125" bestFit="1" customWidth="1"/>
    <col min="4482" max="4482" width="59" bestFit="1" customWidth="1"/>
    <col min="4483" max="4484" width="52.42578125" bestFit="1" customWidth="1"/>
    <col min="4485" max="4485" width="59.28515625" bestFit="1" customWidth="1"/>
    <col min="4486" max="4486" width="23.5703125" bestFit="1" customWidth="1"/>
    <col min="4487" max="4487" width="48.28515625" bestFit="1" customWidth="1"/>
    <col min="4488" max="4488" width="65.85546875" bestFit="1" customWidth="1"/>
    <col min="4489" max="4489" width="9.42578125" bestFit="1" customWidth="1"/>
    <col min="4490" max="4490" width="7.7109375" bestFit="1" customWidth="1"/>
    <col min="4491" max="4491" width="32" bestFit="1" customWidth="1"/>
    <col min="4492" max="4492" width="17.28515625" bestFit="1" customWidth="1"/>
    <col min="4493" max="4494" width="43.28515625" bestFit="1" customWidth="1"/>
    <col min="4495" max="4495" width="29.28515625" bestFit="1" customWidth="1"/>
    <col min="4496" max="4496" width="35.7109375" bestFit="1" customWidth="1"/>
    <col min="4497" max="4497" width="70.140625" bestFit="1" customWidth="1"/>
    <col min="4498" max="4498" width="19.28515625" bestFit="1" customWidth="1"/>
    <col min="4499" max="4499" width="25.140625" bestFit="1" customWidth="1"/>
    <col min="4500" max="4500" width="29.140625" bestFit="1" customWidth="1"/>
    <col min="4501" max="4501" width="20" bestFit="1" customWidth="1"/>
    <col min="4502" max="4502" width="42.85546875" bestFit="1" customWidth="1"/>
    <col min="4503" max="4503" width="16.28515625" bestFit="1" customWidth="1"/>
    <col min="4504" max="4504" width="27" bestFit="1" customWidth="1"/>
    <col min="4505" max="4505" width="46.140625" bestFit="1" customWidth="1"/>
    <col min="4506" max="4506" width="20.7109375" bestFit="1" customWidth="1"/>
    <col min="4507" max="4507" width="40.7109375" bestFit="1" customWidth="1"/>
    <col min="4508" max="4508" width="37" bestFit="1" customWidth="1"/>
    <col min="4509" max="4509" width="44.5703125" bestFit="1" customWidth="1"/>
    <col min="4510" max="4510" width="32.28515625" bestFit="1" customWidth="1"/>
    <col min="4511" max="4511" width="44.7109375" bestFit="1" customWidth="1"/>
    <col min="4512" max="4512" width="37.140625" bestFit="1" customWidth="1"/>
    <col min="4513" max="4513" width="38.140625" bestFit="1" customWidth="1"/>
    <col min="4514" max="4514" width="49.28515625" bestFit="1" customWidth="1"/>
    <col min="4515" max="4515" width="26.5703125" bestFit="1" customWidth="1"/>
    <col min="4516" max="4516" width="28.28515625" bestFit="1" customWidth="1"/>
    <col min="4517" max="4517" width="72.7109375" bestFit="1" customWidth="1"/>
    <col min="4518" max="4518" width="40.140625" bestFit="1" customWidth="1"/>
    <col min="4519" max="4519" width="48.7109375" bestFit="1" customWidth="1"/>
    <col min="4520" max="4520" width="44.85546875" bestFit="1" customWidth="1"/>
    <col min="4521" max="4521" width="32.85546875" bestFit="1" customWidth="1"/>
    <col min="4522" max="4522" width="20.85546875" bestFit="1" customWidth="1"/>
    <col min="4523" max="4523" width="53.85546875" bestFit="1" customWidth="1"/>
    <col min="4524" max="4524" width="35.140625" bestFit="1" customWidth="1"/>
    <col min="4525" max="4525" width="40.140625" bestFit="1" customWidth="1"/>
    <col min="4526" max="4526" width="17.42578125" bestFit="1" customWidth="1"/>
    <col min="4527" max="4527" width="69" bestFit="1" customWidth="1"/>
    <col min="4528" max="4528" width="31.140625" bestFit="1" customWidth="1"/>
    <col min="4529" max="4529" width="41.85546875" bestFit="1" customWidth="1"/>
    <col min="4530" max="4530" width="41.42578125" bestFit="1" customWidth="1"/>
    <col min="4531" max="4531" width="51" bestFit="1" customWidth="1"/>
    <col min="4532" max="4532" width="39.28515625" bestFit="1" customWidth="1"/>
    <col min="4533" max="4533" width="23.28515625" bestFit="1" customWidth="1"/>
    <col min="4534" max="4534" width="32.85546875" bestFit="1" customWidth="1"/>
    <col min="4535" max="4536" width="33.140625" bestFit="1" customWidth="1"/>
    <col min="4537" max="4537" width="54.28515625" bestFit="1" customWidth="1"/>
    <col min="4538" max="4538" width="48.7109375" bestFit="1" customWidth="1"/>
    <col min="4539" max="4539" width="33.85546875" bestFit="1" customWidth="1"/>
    <col min="4540" max="4540" width="46.7109375" bestFit="1" customWidth="1"/>
    <col min="4541" max="4541" width="36.85546875" bestFit="1" customWidth="1"/>
    <col min="4542" max="4542" width="23.5703125" bestFit="1" customWidth="1"/>
    <col min="4543" max="4543" width="21" bestFit="1" customWidth="1"/>
    <col min="4544" max="4544" width="35.140625" bestFit="1" customWidth="1"/>
    <col min="4545" max="4545" width="26.5703125" bestFit="1" customWidth="1"/>
    <col min="4546" max="4546" width="69.85546875" bestFit="1" customWidth="1"/>
    <col min="4547" max="4547" width="36.42578125" bestFit="1" customWidth="1"/>
    <col min="4548" max="4548" width="35.140625" bestFit="1" customWidth="1"/>
    <col min="4549" max="4549" width="32.85546875" bestFit="1" customWidth="1"/>
    <col min="4550" max="4550" width="30.7109375" bestFit="1" customWidth="1"/>
    <col min="4551" max="4551" width="41.140625" bestFit="1" customWidth="1"/>
    <col min="4552" max="4552" width="46.7109375" bestFit="1" customWidth="1"/>
    <col min="4553" max="4553" width="30.28515625" bestFit="1" customWidth="1"/>
    <col min="4554" max="4554" width="33" bestFit="1" customWidth="1"/>
    <col min="4555" max="4555" width="35.28515625" bestFit="1" customWidth="1"/>
    <col min="4556" max="4556" width="63.28515625" bestFit="1" customWidth="1"/>
    <col min="4557" max="4557" width="63.85546875" bestFit="1" customWidth="1"/>
    <col min="4558" max="4558" width="36.140625" bestFit="1" customWidth="1"/>
    <col min="4559" max="4559" width="35.28515625" bestFit="1" customWidth="1"/>
    <col min="4560" max="4560" width="32" bestFit="1" customWidth="1"/>
    <col min="4561" max="4561" width="50.140625" bestFit="1" customWidth="1"/>
    <col min="4562" max="4562" width="30.7109375" bestFit="1" customWidth="1"/>
    <col min="4563" max="4563" width="31" bestFit="1" customWidth="1"/>
    <col min="4564" max="4564" width="57.140625" bestFit="1" customWidth="1"/>
    <col min="4565" max="4565" width="70.7109375" bestFit="1" customWidth="1"/>
    <col min="4566" max="4566" width="26.85546875" bestFit="1" customWidth="1"/>
    <col min="4567" max="4567" width="68.85546875" bestFit="1" customWidth="1"/>
    <col min="4568" max="4568" width="33.42578125" bestFit="1" customWidth="1"/>
    <col min="4569" max="4569" width="35" bestFit="1" customWidth="1"/>
    <col min="4570" max="4570" width="32.28515625" bestFit="1" customWidth="1"/>
    <col min="4571" max="4571" width="39.28515625" bestFit="1" customWidth="1"/>
    <col min="4572" max="4572" width="48.28515625" bestFit="1" customWidth="1"/>
    <col min="4573" max="4573" width="37.28515625" bestFit="1" customWidth="1"/>
    <col min="4574" max="4574" width="43.5703125" bestFit="1" customWidth="1"/>
    <col min="4575" max="4575" width="60.42578125" bestFit="1" customWidth="1"/>
    <col min="4576" max="4576" width="41.85546875" bestFit="1" customWidth="1"/>
    <col min="4577" max="4577" width="30.7109375" bestFit="1" customWidth="1"/>
    <col min="4578" max="4578" width="49.28515625" bestFit="1" customWidth="1"/>
    <col min="4579" max="4579" width="21.5703125" bestFit="1" customWidth="1"/>
    <col min="4580" max="4580" width="160.140625" bestFit="1" customWidth="1"/>
    <col min="4581" max="4581" width="109.7109375" bestFit="1" customWidth="1"/>
    <col min="4582" max="4582" width="104.42578125" bestFit="1" customWidth="1"/>
    <col min="4583" max="4583" width="127.42578125" bestFit="1" customWidth="1"/>
    <col min="4584" max="4584" width="32.42578125" bestFit="1" customWidth="1"/>
    <col min="4585" max="4585" width="35.28515625" bestFit="1" customWidth="1"/>
    <col min="4586" max="4586" width="52.7109375" bestFit="1" customWidth="1"/>
    <col min="4587" max="4587" width="35.85546875" bestFit="1" customWidth="1"/>
    <col min="4588" max="4588" width="55.7109375" bestFit="1" customWidth="1"/>
    <col min="4589" max="4590" width="44" bestFit="1" customWidth="1"/>
    <col min="4591" max="4591" width="40.140625" bestFit="1" customWidth="1"/>
    <col min="4592" max="4592" width="34.7109375" bestFit="1" customWidth="1"/>
    <col min="4593" max="4593" width="57.5703125" bestFit="1" customWidth="1"/>
    <col min="4594" max="4594" width="41.85546875" bestFit="1" customWidth="1"/>
    <col min="4595" max="4595" width="36.28515625" bestFit="1" customWidth="1"/>
    <col min="4596" max="4596" width="32.28515625" bestFit="1" customWidth="1"/>
    <col min="4597" max="4597" width="53.7109375" bestFit="1" customWidth="1"/>
    <col min="4598" max="4598" width="48.7109375" bestFit="1" customWidth="1"/>
    <col min="4599" max="4599" width="45.7109375" bestFit="1" customWidth="1"/>
    <col min="4600" max="4600" width="57.7109375" bestFit="1" customWidth="1"/>
    <col min="4601" max="4601" width="56.140625" bestFit="1" customWidth="1"/>
    <col min="4602" max="4602" width="62.42578125" bestFit="1" customWidth="1"/>
    <col min="4603" max="4603" width="43.28515625" bestFit="1" customWidth="1"/>
    <col min="4604" max="4604" width="46.42578125" bestFit="1" customWidth="1"/>
    <col min="4605" max="4605" width="33.7109375" bestFit="1" customWidth="1"/>
    <col min="4606" max="4606" width="41.42578125" bestFit="1" customWidth="1"/>
    <col min="4607" max="4607" width="66.85546875" bestFit="1" customWidth="1"/>
    <col min="4608" max="4608" width="33" bestFit="1" customWidth="1"/>
    <col min="4609" max="4609" width="32.42578125" bestFit="1" customWidth="1"/>
    <col min="4610" max="4610" width="30.5703125" bestFit="1" customWidth="1"/>
    <col min="4611" max="4611" width="51.5703125" bestFit="1" customWidth="1"/>
    <col min="4612" max="4612" width="38.85546875" bestFit="1" customWidth="1"/>
    <col min="4613" max="4613" width="36" bestFit="1" customWidth="1"/>
    <col min="4614" max="4614" width="39.7109375" bestFit="1" customWidth="1"/>
    <col min="4615" max="4615" width="50.7109375" bestFit="1" customWidth="1"/>
    <col min="4616" max="4616" width="35.7109375" bestFit="1" customWidth="1"/>
    <col min="4617" max="4617" width="43.7109375" bestFit="1" customWidth="1"/>
    <col min="4618" max="4618" width="43.85546875" bestFit="1" customWidth="1"/>
    <col min="4619" max="4619" width="52.5703125" bestFit="1" customWidth="1"/>
    <col min="4620" max="4620" width="82.7109375" bestFit="1" customWidth="1"/>
    <col min="4621" max="4621" width="82.42578125" bestFit="1" customWidth="1"/>
    <col min="4622" max="4622" width="40.5703125" bestFit="1" customWidth="1"/>
    <col min="4623" max="4623" width="41" bestFit="1" customWidth="1"/>
    <col min="4624" max="4624" width="62" bestFit="1" customWidth="1"/>
    <col min="4625" max="4625" width="45.7109375" bestFit="1" customWidth="1"/>
    <col min="4626" max="4626" width="41.7109375" bestFit="1" customWidth="1"/>
    <col min="4627" max="4627" width="40.7109375" bestFit="1" customWidth="1"/>
    <col min="4628" max="4628" width="53" bestFit="1" customWidth="1"/>
    <col min="4629" max="4629" width="59.7109375" bestFit="1" customWidth="1"/>
    <col min="4630" max="4630" width="50.28515625" bestFit="1" customWidth="1"/>
    <col min="4631" max="4631" width="53" bestFit="1" customWidth="1"/>
    <col min="4632" max="4632" width="65.140625" bestFit="1" customWidth="1"/>
    <col min="4633" max="4633" width="64.5703125" bestFit="1" customWidth="1"/>
    <col min="4634" max="4634" width="64.85546875" bestFit="1" customWidth="1"/>
    <col min="4635" max="4635" width="52.42578125" bestFit="1" customWidth="1"/>
    <col min="4636" max="4636" width="39.7109375" bestFit="1" customWidth="1"/>
    <col min="4637" max="4637" width="39.85546875" bestFit="1" customWidth="1"/>
    <col min="4638" max="4638" width="37.42578125" bestFit="1" customWidth="1"/>
    <col min="4639" max="4639" width="60.42578125" bestFit="1" customWidth="1"/>
    <col min="4640" max="4640" width="65.85546875" bestFit="1" customWidth="1"/>
    <col min="4641" max="4641" width="63.5703125" bestFit="1" customWidth="1"/>
    <col min="4642" max="4642" width="65.5703125" bestFit="1" customWidth="1"/>
    <col min="4643" max="4644" width="64.85546875" bestFit="1" customWidth="1"/>
    <col min="4645" max="4645" width="45.7109375" bestFit="1" customWidth="1"/>
    <col min="4646" max="4646" width="71.85546875" bestFit="1" customWidth="1"/>
    <col min="4647" max="4647" width="72.7109375" bestFit="1" customWidth="1"/>
    <col min="4648" max="4648" width="88.42578125" bestFit="1" customWidth="1"/>
    <col min="4649" max="4649" width="87.7109375" bestFit="1" customWidth="1"/>
    <col min="4650" max="4650" width="58.42578125" bestFit="1" customWidth="1"/>
    <col min="4651" max="4651" width="59.5703125" bestFit="1" customWidth="1"/>
    <col min="4652" max="4652" width="41.42578125" bestFit="1" customWidth="1"/>
    <col min="4653" max="4653" width="31.85546875" bestFit="1" customWidth="1"/>
    <col min="4654" max="4654" width="39.28515625" bestFit="1" customWidth="1"/>
    <col min="4655" max="4655" width="50.7109375" bestFit="1" customWidth="1"/>
    <col min="4656" max="4656" width="38.28515625" bestFit="1" customWidth="1"/>
    <col min="4657" max="4657" width="33" bestFit="1" customWidth="1"/>
    <col min="4658" max="4658" width="56.85546875" bestFit="1" customWidth="1"/>
    <col min="4659" max="4659" width="71.85546875" bestFit="1" customWidth="1"/>
    <col min="4660" max="4660" width="35.7109375" bestFit="1" customWidth="1"/>
    <col min="4661" max="4661" width="12.85546875" bestFit="1" customWidth="1"/>
    <col min="4662" max="4662" width="11.7109375" bestFit="1" customWidth="1"/>
    <col min="4663" max="4663" width="37.7109375" bestFit="1" customWidth="1"/>
    <col min="4664" max="4664" width="20.28515625" bestFit="1" customWidth="1"/>
    <col min="4665" max="4665" width="35.7109375" bestFit="1" customWidth="1"/>
    <col min="4666" max="4666" width="38" bestFit="1" customWidth="1"/>
    <col min="4667" max="4667" width="33.28515625" bestFit="1" customWidth="1"/>
    <col min="4668" max="4668" width="6.5703125" bestFit="1" customWidth="1"/>
    <col min="4669" max="4669" width="21.7109375" bestFit="1" customWidth="1"/>
    <col min="4670" max="4670" width="21" bestFit="1" customWidth="1"/>
    <col min="4671" max="4671" width="17.28515625" bestFit="1" customWidth="1"/>
    <col min="4672" max="4672" width="27.85546875" bestFit="1" customWidth="1"/>
    <col min="4673" max="4673" width="60.28515625" bestFit="1" customWidth="1"/>
    <col min="4674" max="4674" width="21.7109375" bestFit="1" customWidth="1"/>
    <col min="4675" max="4675" width="25.7109375" bestFit="1" customWidth="1"/>
    <col min="4676" max="4676" width="8.5703125" bestFit="1" customWidth="1"/>
    <col min="4677" max="4677" width="41.42578125" bestFit="1" customWidth="1"/>
    <col min="4678" max="4678" width="49.42578125" bestFit="1" customWidth="1"/>
    <col min="4679" max="4679" width="38.85546875" bestFit="1" customWidth="1"/>
    <col min="4680" max="4680" width="16.28515625" bestFit="1" customWidth="1"/>
    <col min="4681" max="4681" width="46.140625" bestFit="1" customWidth="1"/>
    <col min="4682" max="4682" width="15.42578125" bestFit="1" customWidth="1"/>
    <col min="4683" max="4683" width="42.85546875" bestFit="1" customWidth="1"/>
    <col min="4684" max="4684" width="17.5703125" bestFit="1" customWidth="1"/>
    <col min="4685" max="4685" width="45.7109375" bestFit="1" customWidth="1"/>
    <col min="4686" max="4686" width="30.42578125" bestFit="1" customWidth="1"/>
    <col min="4687" max="4687" width="34.140625" bestFit="1" customWidth="1"/>
    <col min="4688" max="4688" width="28.5703125" bestFit="1" customWidth="1"/>
    <col min="4689" max="4689" width="31.5703125" bestFit="1" customWidth="1"/>
    <col min="4690" max="4690" width="29.5703125" bestFit="1" customWidth="1"/>
    <col min="4691" max="4691" width="44.140625" bestFit="1" customWidth="1"/>
    <col min="4692" max="4692" width="29.7109375" bestFit="1" customWidth="1"/>
    <col min="4693" max="4693" width="59.7109375" bestFit="1" customWidth="1"/>
    <col min="4694" max="4694" width="34.28515625" bestFit="1" customWidth="1"/>
    <col min="4695" max="4695" width="32.42578125" bestFit="1" customWidth="1"/>
    <col min="4696" max="4696" width="49.28515625" bestFit="1" customWidth="1"/>
    <col min="4697" max="4697" width="50.140625" bestFit="1" customWidth="1"/>
    <col min="4698" max="4698" width="44.5703125" bestFit="1" customWidth="1"/>
    <col min="4699" max="4699" width="51.28515625" bestFit="1" customWidth="1"/>
    <col min="4700" max="4700" width="41.140625" bestFit="1" customWidth="1"/>
    <col min="4701" max="4701" width="56.85546875" bestFit="1" customWidth="1"/>
    <col min="4702" max="4702" width="17.28515625" bestFit="1" customWidth="1"/>
    <col min="4703" max="4703" width="18.140625" bestFit="1" customWidth="1"/>
    <col min="4704" max="4704" width="18" bestFit="1" customWidth="1"/>
    <col min="4705" max="4705" width="9.28515625" bestFit="1" customWidth="1"/>
    <col min="4706" max="4706" width="33.28515625" bestFit="1" customWidth="1"/>
    <col min="4707" max="4707" width="31.42578125" bestFit="1" customWidth="1"/>
    <col min="4708" max="4708" width="17.85546875" bestFit="1" customWidth="1"/>
    <col min="4709" max="4709" width="18.140625" bestFit="1" customWidth="1"/>
    <col min="4710" max="4710" width="18.5703125" bestFit="1" customWidth="1"/>
    <col min="4711" max="4711" width="29.7109375" bestFit="1" customWidth="1"/>
    <col min="4712" max="4712" width="32.7109375" bestFit="1" customWidth="1"/>
    <col min="4713" max="4713" width="33.7109375" bestFit="1" customWidth="1"/>
    <col min="4714" max="4714" width="31.7109375" bestFit="1" customWidth="1"/>
    <col min="4715" max="4715" width="28.28515625" bestFit="1" customWidth="1"/>
    <col min="4716" max="4716" width="45.140625" bestFit="1" customWidth="1"/>
    <col min="4717" max="4717" width="18.28515625" bestFit="1" customWidth="1"/>
    <col min="4718" max="4718" width="17.42578125" bestFit="1" customWidth="1"/>
    <col min="4719" max="4719" width="53.85546875" bestFit="1" customWidth="1"/>
    <col min="4720" max="4720" width="30.85546875" bestFit="1" customWidth="1"/>
    <col min="4721" max="4721" width="36.7109375" bestFit="1" customWidth="1"/>
    <col min="4722" max="4722" width="37.5703125" bestFit="1" customWidth="1"/>
    <col min="4723" max="4723" width="37.7109375" bestFit="1" customWidth="1"/>
    <col min="4724" max="4724" width="26.7109375" bestFit="1" customWidth="1"/>
    <col min="4725" max="4725" width="21.140625" bestFit="1" customWidth="1"/>
    <col min="4726" max="4726" width="21.7109375" bestFit="1" customWidth="1"/>
    <col min="4727" max="4727" width="34" bestFit="1" customWidth="1"/>
    <col min="4728" max="4728" width="17.7109375" bestFit="1" customWidth="1"/>
    <col min="4729" max="4729" width="45.28515625" bestFit="1" customWidth="1"/>
    <col min="4730" max="4730" width="34.85546875" bestFit="1" customWidth="1"/>
    <col min="4731" max="4731" width="48.28515625" bestFit="1" customWidth="1"/>
    <col min="4732" max="4732" width="48.85546875" bestFit="1" customWidth="1"/>
    <col min="4733" max="4733" width="47.140625" bestFit="1" customWidth="1"/>
    <col min="4734" max="4734" width="30.7109375" bestFit="1" customWidth="1"/>
    <col min="4735" max="4735" width="21.7109375" bestFit="1" customWidth="1"/>
    <col min="4736" max="4736" width="32.85546875" bestFit="1" customWidth="1"/>
    <col min="4737" max="4737" width="30.42578125" bestFit="1" customWidth="1"/>
    <col min="4738" max="4738" width="22.85546875" bestFit="1" customWidth="1"/>
    <col min="4739" max="4739" width="38.85546875" bestFit="1" customWidth="1"/>
    <col min="4740" max="4740" width="40.7109375" bestFit="1" customWidth="1"/>
    <col min="4741" max="4741" width="21.28515625" bestFit="1" customWidth="1"/>
    <col min="4742" max="4742" width="33.28515625" bestFit="1" customWidth="1"/>
    <col min="4743" max="4743" width="42.42578125" bestFit="1" customWidth="1"/>
    <col min="4744" max="4744" width="34.140625" bestFit="1" customWidth="1"/>
    <col min="4745" max="4745" width="29.28515625" bestFit="1" customWidth="1"/>
    <col min="4746" max="4746" width="24.7109375" bestFit="1" customWidth="1"/>
    <col min="4747" max="4747" width="33.7109375" bestFit="1" customWidth="1"/>
    <col min="4748" max="4748" width="25.7109375" bestFit="1" customWidth="1"/>
    <col min="4749" max="4749" width="25.42578125" bestFit="1" customWidth="1"/>
    <col min="4750" max="4751" width="34.42578125" bestFit="1" customWidth="1"/>
    <col min="4752" max="4752" width="26.42578125" bestFit="1" customWidth="1"/>
    <col min="4753" max="4753" width="51.7109375" bestFit="1" customWidth="1"/>
    <col min="4754" max="4754" width="52" bestFit="1" customWidth="1"/>
    <col min="4755" max="4755" width="31.28515625" bestFit="1" customWidth="1"/>
    <col min="4756" max="4756" width="44.7109375" bestFit="1" customWidth="1"/>
    <col min="4757" max="4757" width="20" bestFit="1" customWidth="1"/>
    <col min="4758" max="4758" width="71" bestFit="1" customWidth="1"/>
    <col min="4759" max="4759" width="85.140625" bestFit="1" customWidth="1"/>
    <col min="4760" max="4760" width="23.140625" bestFit="1" customWidth="1"/>
    <col min="4761" max="4761" width="52.7109375" bestFit="1" customWidth="1"/>
    <col min="4762" max="4762" width="77.85546875" bestFit="1" customWidth="1"/>
    <col min="4763" max="4763" width="48.7109375" bestFit="1" customWidth="1"/>
    <col min="4764" max="4764" width="34.42578125" bestFit="1" customWidth="1"/>
    <col min="4765" max="4765" width="45.7109375" bestFit="1" customWidth="1"/>
    <col min="4766" max="4766" width="58.5703125" bestFit="1" customWidth="1"/>
    <col min="4767" max="4767" width="23.85546875" bestFit="1" customWidth="1"/>
    <col min="4768" max="4768" width="37.85546875" bestFit="1" customWidth="1"/>
    <col min="4769" max="4769" width="56.28515625" bestFit="1" customWidth="1"/>
    <col min="4770" max="4770" width="48.85546875" bestFit="1" customWidth="1"/>
    <col min="4771" max="4771" width="53.7109375" bestFit="1" customWidth="1"/>
    <col min="4772" max="4772" width="32.7109375" bestFit="1" customWidth="1"/>
    <col min="4773" max="4773" width="8.5703125" bestFit="1" customWidth="1"/>
    <col min="4774" max="4774" width="31.7109375" bestFit="1" customWidth="1"/>
    <col min="4775" max="4775" width="24.7109375" bestFit="1" customWidth="1"/>
    <col min="4776" max="4776" width="16.28515625" bestFit="1" customWidth="1"/>
    <col min="4777" max="4777" width="42.140625" bestFit="1" customWidth="1"/>
    <col min="4778" max="4778" width="25.42578125" bestFit="1" customWidth="1"/>
    <col min="4779" max="4779" width="37.140625" bestFit="1" customWidth="1"/>
    <col min="4780" max="4780" width="37.5703125" bestFit="1" customWidth="1"/>
    <col min="4781" max="4781" width="37.140625" bestFit="1" customWidth="1"/>
    <col min="4782" max="4782" width="36.7109375" bestFit="1" customWidth="1"/>
    <col min="4783" max="4783" width="7.85546875" bestFit="1" customWidth="1"/>
    <col min="4784" max="4784" width="23" bestFit="1" customWidth="1"/>
    <col min="4785" max="4785" width="16" bestFit="1" customWidth="1"/>
    <col min="4786" max="4786" width="30" bestFit="1" customWidth="1"/>
    <col min="4787" max="4787" width="14.7109375" bestFit="1" customWidth="1"/>
    <col min="4788" max="4788" width="37.28515625" bestFit="1" customWidth="1"/>
    <col min="4789" max="4789" width="15" bestFit="1" customWidth="1"/>
    <col min="4790" max="4790" width="20.28515625" bestFit="1" customWidth="1"/>
    <col min="4791" max="4791" width="7.28515625" bestFit="1" customWidth="1"/>
    <col min="4792" max="4792" width="30.7109375" bestFit="1" customWidth="1"/>
    <col min="4793" max="4793" width="15.7109375" bestFit="1" customWidth="1"/>
    <col min="4794" max="4794" width="21.42578125" bestFit="1" customWidth="1"/>
    <col min="4795" max="4795" width="5.42578125" bestFit="1" customWidth="1"/>
    <col min="4796" max="4796" width="56.42578125" bestFit="1" customWidth="1"/>
    <col min="4797" max="4797" width="15.7109375" bestFit="1" customWidth="1"/>
    <col min="4798" max="4798" width="26.5703125" bestFit="1" customWidth="1"/>
    <col min="4799" max="4799" width="33" bestFit="1" customWidth="1"/>
    <col min="4800" max="4800" width="38.140625" bestFit="1" customWidth="1"/>
    <col min="4801" max="4801" width="43" bestFit="1" customWidth="1"/>
    <col min="4802" max="4802" width="34.85546875" bestFit="1" customWidth="1"/>
    <col min="4803" max="4803" width="24.5703125" bestFit="1" customWidth="1"/>
    <col min="4804" max="4804" width="27.28515625" bestFit="1" customWidth="1"/>
    <col min="4805" max="4805" width="21.28515625" bestFit="1" customWidth="1"/>
    <col min="4806" max="4806" width="49.42578125" bestFit="1" customWidth="1"/>
    <col min="4807" max="4807" width="47.5703125" bestFit="1" customWidth="1"/>
    <col min="4808" max="4808" width="43.140625" bestFit="1" customWidth="1"/>
    <col min="4809" max="4809" width="17" bestFit="1" customWidth="1"/>
    <col min="4810" max="4810" width="35.5703125" bestFit="1" customWidth="1"/>
    <col min="4811" max="4811" width="48.5703125" bestFit="1" customWidth="1"/>
    <col min="4812" max="4812" width="37.28515625" bestFit="1" customWidth="1"/>
    <col min="4813" max="4813" width="50.5703125" bestFit="1" customWidth="1"/>
    <col min="4814" max="4814" width="39.7109375" bestFit="1" customWidth="1"/>
    <col min="4815" max="4815" width="37.42578125" bestFit="1" customWidth="1"/>
    <col min="4816" max="4816" width="38" bestFit="1" customWidth="1"/>
    <col min="4817" max="4817" width="37.140625" bestFit="1" customWidth="1"/>
    <col min="4818" max="4818" width="28.42578125" bestFit="1" customWidth="1"/>
    <col min="4819" max="4819" width="42.140625" bestFit="1" customWidth="1"/>
    <col min="4820" max="4820" width="54.7109375" bestFit="1" customWidth="1"/>
    <col min="4821" max="4821" width="54.28515625" bestFit="1" customWidth="1"/>
    <col min="4822" max="4822" width="49.42578125" bestFit="1" customWidth="1"/>
    <col min="4823" max="4823" width="58.140625" bestFit="1" customWidth="1"/>
    <col min="4824" max="4825" width="85.85546875" bestFit="1" customWidth="1"/>
    <col min="4826" max="4826" width="35" bestFit="1" customWidth="1"/>
    <col min="4827" max="4827" width="13.7109375" bestFit="1" customWidth="1"/>
    <col min="4828" max="4828" width="38.28515625" bestFit="1" customWidth="1"/>
    <col min="4829" max="4829" width="19.5703125" bestFit="1" customWidth="1"/>
    <col min="4830" max="4830" width="49.85546875" bestFit="1" customWidth="1"/>
    <col min="4831" max="4831" width="19.28515625" bestFit="1" customWidth="1"/>
    <col min="4832" max="4832" width="22" bestFit="1" customWidth="1"/>
    <col min="4833" max="4833" width="61.28515625" bestFit="1" customWidth="1"/>
    <col min="4834" max="4834" width="61.85546875" bestFit="1" customWidth="1"/>
    <col min="4835" max="4835" width="44.28515625" bestFit="1" customWidth="1"/>
    <col min="4836" max="4836" width="51.28515625" bestFit="1" customWidth="1"/>
    <col min="4837" max="4838" width="27.7109375" bestFit="1" customWidth="1"/>
    <col min="4839" max="4839" width="41.5703125" bestFit="1" customWidth="1"/>
    <col min="4840" max="4840" width="22.28515625" bestFit="1" customWidth="1"/>
    <col min="4841" max="4841" width="43.85546875" bestFit="1" customWidth="1"/>
    <col min="4842" max="4842" width="15" bestFit="1" customWidth="1"/>
    <col min="4843" max="4843" width="13.140625" bestFit="1" customWidth="1"/>
    <col min="4844" max="4844" width="56.7109375" bestFit="1" customWidth="1"/>
    <col min="4845" max="4845" width="74.85546875" bestFit="1" customWidth="1"/>
    <col min="4846" max="4846" width="10.7109375" bestFit="1" customWidth="1"/>
    <col min="4847" max="4847" width="19.28515625" bestFit="1" customWidth="1"/>
    <col min="4848" max="4848" width="45.5703125" bestFit="1" customWidth="1"/>
    <col min="4849" max="4849" width="32.7109375" bestFit="1" customWidth="1"/>
    <col min="4850" max="4850" width="48.85546875" bestFit="1" customWidth="1"/>
    <col min="4851" max="4851" width="29.7109375" bestFit="1" customWidth="1"/>
    <col min="4852" max="4852" width="20.7109375" bestFit="1" customWidth="1"/>
    <col min="4853" max="4853" width="39.28515625" bestFit="1" customWidth="1"/>
    <col min="4854" max="4854" width="27.5703125" bestFit="1" customWidth="1"/>
    <col min="4855" max="4855" width="28.28515625" bestFit="1" customWidth="1"/>
    <col min="4856" max="4856" width="55.7109375" bestFit="1" customWidth="1"/>
    <col min="4857" max="4857" width="21.140625" bestFit="1" customWidth="1"/>
    <col min="4858" max="4858" width="41.42578125" bestFit="1" customWidth="1"/>
    <col min="4859" max="4859" width="31.140625" bestFit="1" customWidth="1"/>
    <col min="4860" max="4860" width="19.7109375" bestFit="1" customWidth="1"/>
    <col min="4861" max="4861" width="33.140625" bestFit="1" customWidth="1"/>
    <col min="4862" max="4862" width="19.28515625" bestFit="1" customWidth="1"/>
    <col min="4863" max="4863" width="17.28515625" bestFit="1" customWidth="1"/>
    <col min="4864" max="4864" width="14.85546875" bestFit="1" customWidth="1"/>
    <col min="4865" max="4865" width="26.42578125" bestFit="1" customWidth="1"/>
    <col min="4866" max="4866" width="37.28515625" bestFit="1" customWidth="1"/>
    <col min="4867" max="4867" width="32.140625" bestFit="1" customWidth="1"/>
    <col min="4868" max="4868" width="26.7109375" bestFit="1" customWidth="1"/>
    <col min="4869" max="4869" width="51" bestFit="1" customWidth="1"/>
    <col min="4870" max="4870" width="73.5703125" bestFit="1" customWidth="1"/>
    <col min="4871" max="4871" width="50.42578125" bestFit="1" customWidth="1"/>
    <col min="4872" max="4872" width="47.42578125" bestFit="1" customWidth="1"/>
    <col min="4873" max="4873" width="40.7109375" bestFit="1" customWidth="1"/>
    <col min="4874" max="4874" width="40.42578125" bestFit="1" customWidth="1"/>
    <col min="4875" max="4875" width="37.42578125" bestFit="1" customWidth="1"/>
    <col min="4876" max="4876" width="25.5703125" bestFit="1" customWidth="1"/>
    <col min="4877" max="4877" width="21" bestFit="1" customWidth="1"/>
    <col min="4878" max="4878" width="30.28515625" bestFit="1" customWidth="1"/>
    <col min="4879" max="4879" width="24.7109375" bestFit="1" customWidth="1"/>
    <col min="4880" max="4880" width="39.28515625" bestFit="1" customWidth="1"/>
    <col min="4881" max="4881" width="40.28515625" bestFit="1" customWidth="1"/>
    <col min="4882" max="4882" width="54.5703125" bestFit="1" customWidth="1"/>
    <col min="4883" max="4883" width="27.28515625" bestFit="1" customWidth="1"/>
    <col min="4884" max="4884" width="34.7109375" bestFit="1" customWidth="1"/>
    <col min="4885" max="4885" width="28.28515625" bestFit="1" customWidth="1"/>
    <col min="4886" max="4886" width="65.140625" bestFit="1" customWidth="1"/>
    <col min="4887" max="4887" width="43.5703125" bestFit="1" customWidth="1"/>
    <col min="4888" max="4888" width="22.7109375" bestFit="1" customWidth="1"/>
    <col min="4889" max="4889" width="48.85546875" bestFit="1" customWidth="1"/>
    <col min="4890" max="4890" width="22.28515625" bestFit="1" customWidth="1"/>
    <col min="4891" max="4891" width="25.42578125" bestFit="1" customWidth="1"/>
    <col min="4892" max="4892" width="35" bestFit="1" customWidth="1"/>
    <col min="4893" max="4893" width="24.42578125" bestFit="1" customWidth="1"/>
    <col min="4894" max="4894" width="34" bestFit="1" customWidth="1"/>
    <col min="4895" max="4895" width="59.5703125" bestFit="1" customWidth="1"/>
    <col min="4896" max="4896" width="67.42578125" bestFit="1" customWidth="1"/>
    <col min="4897" max="4897" width="33.28515625" bestFit="1" customWidth="1"/>
    <col min="4898" max="4898" width="30.85546875" bestFit="1" customWidth="1"/>
    <col min="4899" max="4899" width="47.7109375" bestFit="1" customWidth="1"/>
    <col min="4900" max="4900" width="57.5703125" bestFit="1" customWidth="1"/>
    <col min="4901" max="4901" width="25.42578125" bestFit="1" customWidth="1"/>
    <col min="4902" max="4902" width="25.85546875" bestFit="1" customWidth="1"/>
    <col min="4903" max="4903" width="46" bestFit="1" customWidth="1"/>
    <col min="4904" max="4904" width="47.28515625" bestFit="1" customWidth="1"/>
    <col min="4905" max="4905" width="14.42578125" bestFit="1" customWidth="1"/>
    <col min="4906" max="4906" width="25.5703125" bestFit="1" customWidth="1"/>
    <col min="4907" max="4907" width="17.28515625" bestFit="1" customWidth="1"/>
    <col min="4908" max="4908" width="29.7109375" bestFit="1" customWidth="1"/>
    <col min="4909" max="4909" width="19.5703125" bestFit="1" customWidth="1"/>
    <col min="4910" max="4910" width="30.5703125" bestFit="1" customWidth="1"/>
    <col min="4911" max="4911" width="42.85546875" bestFit="1" customWidth="1"/>
    <col min="4912" max="4912" width="42.140625" bestFit="1" customWidth="1"/>
    <col min="4913" max="4913" width="31.5703125" bestFit="1" customWidth="1"/>
    <col min="4914" max="4914" width="55.7109375" bestFit="1" customWidth="1"/>
    <col min="4915" max="4916" width="19.28515625" bestFit="1" customWidth="1"/>
    <col min="4917" max="4917" width="48.140625" bestFit="1" customWidth="1"/>
    <col min="4918" max="4918" width="34" bestFit="1" customWidth="1"/>
    <col min="4919" max="4919" width="19.42578125" bestFit="1" customWidth="1"/>
    <col min="4920" max="4920" width="36.42578125" bestFit="1" customWidth="1"/>
    <col min="4921" max="4921" width="20.28515625" bestFit="1" customWidth="1"/>
    <col min="4922" max="4922" width="32.28515625" bestFit="1" customWidth="1"/>
    <col min="4923" max="4923" width="31.28515625" bestFit="1" customWidth="1"/>
    <col min="4924" max="4924" width="53.28515625" bestFit="1" customWidth="1"/>
    <col min="4925" max="4925" width="37.28515625" bestFit="1" customWidth="1"/>
    <col min="4926" max="4926" width="51.7109375" bestFit="1" customWidth="1"/>
    <col min="4927" max="4927" width="42.7109375" bestFit="1" customWidth="1"/>
    <col min="4928" max="4928" width="41.140625" bestFit="1" customWidth="1"/>
    <col min="4929" max="4929" width="52.85546875" bestFit="1" customWidth="1"/>
    <col min="4930" max="4930" width="53.140625" bestFit="1" customWidth="1"/>
    <col min="4931" max="4931" width="20.7109375" bestFit="1" customWidth="1"/>
    <col min="4932" max="4932" width="19.5703125" bestFit="1" customWidth="1"/>
    <col min="4933" max="4933" width="51" bestFit="1" customWidth="1"/>
    <col min="4934" max="4934" width="51.42578125" bestFit="1" customWidth="1"/>
    <col min="4935" max="4935" width="42" bestFit="1" customWidth="1"/>
    <col min="4936" max="4936" width="42.42578125" bestFit="1" customWidth="1"/>
    <col min="4937" max="4937" width="22.140625" bestFit="1" customWidth="1"/>
    <col min="4938" max="4938" width="16.7109375" bestFit="1" customWidth="1"/>
    <col min="4939" max="4939" width="16.28515625" bestFit="1" customWidth="1"/>
    <col min="4940" max="4940" width="57.28515625" bestFit="1" customWidth="1"/>
    <col min="4941" max="4941" width="52.42578125" bestFit="1" customWidth="1"/>
    <col min="4942" max="4942" width="34.28515625" bestFit="1" customWidth="1"/>
    <col min="4943" max="4943" width="46.28515625" bestFit="1" customWidth="1"/>
    <col min="4944" max="4944" width="35.42578125" bestFit="1" customWidth="1"/>
    <col min="4945" max="4945" width="32.28515625" bestFit="1" customWidth="1"/>
    <col min="4946" max="4946" width="32" bestFit="1" customWidth="1"/>
    <col min="4947" max="4947" width="35" bestFit="1" customWidth="1"/>
    <col min="4948" max="4948" width="31.140625" bestFit="1" customWidth="1"/>
    <col min="4949" max="4949" width="38" bestFit="1" customWidth="1"/>
    <col min="4950" max="4950" width="47.28515625" bestFit="1" customWidth="1"/>
    <col min="4951" max="4951" width="33.28515625" bestFit="1" customWidth="1"/>
    <col min="4952" max="4952" width="17.85546875" bestFit="1" customWidth="1"/>
    <col min="4953" max="4953" width="38.5703125" bestFit="1" customWidth="1"/>
    <col min="4954" max="4954" width="35.28515625" bestFit="1" customWidth="1"/>
    <col min="4955" max="4955" width="44.5703125" bestFit="1" customWidth="1"/>
    <col min="4956" max="4956" width="27.7109375" bestFit="1" customWidth="1"/>
    <col min="4957" max="4957" width="60.28515625" bestFit="1" customWidth="1"/>
    <col min="4958" max="4958" width="59.28515625" bestFit="1" customWidth="1"/>
    <col min="4959" max="4959" width="20.28515625" bestFit="1" customWidth="1"/>
    <col min="4960" max="4960" width="37.28515625" bestFit="1" customWidth="1"/>
    <col min="4961" max="4961" width="29.85546875" bestFit="1" customWidth="1"/>
    <col min="4962" max="4962" width="58.5703125" bestFit="1" customWidth="1"/>
    <col min="4963" max="4963" width="36.140625" bestFit="1" customWidth="1"/>
    <col min="4964" max="4964" width="64.42578125" bestFit="1" customWidth="1"/>
    <col min="4965" max="4965" width="65.28515625" bestFit="1" customWidth="1"/>
    <col min="4966" max="4966" width="52.140625" bestFit="1" customWidth="1"/>
    <col min="4967" max="4967" width="24.85546875" bestFit="1" customWidth="1"/>
    <col min="4968" max="4968" width="28.5703125" bestFit="1" customWidth="1"/>
    <col min="4969" max="4969" width="6.85546875" bestFit="1" customWidth="1"/>
    <col min="4970" max="4970" width="15" bestFit="1" customWidth="1"/>
    <col min="4971" max="4971" width="20.140625" bestFit="1" customWidth="1"/>
    <col min="4972" max="4972" width="15.28515625" bestFit="1" customWidth="1"/>
    <col min="4973" max="4973" width="35.85546875" bestFit="1" customWidth="1"/>
    <col min="4974" max="4974" width="32.42578125" bestFit="1" customWidth="1"/>
    <col min="4975" max="4975" width="44.42578125" bestFit="1" customWidth="1"/>
    <col min="4976" max="4976" width="21.42578125" bestFit="1" customWidth="1"/>
    <col min="4977" max="4977" width="21.85546875" bestFit="1" customWidth="1"/>
    <col min="4978" max="4978" width="56.28515625" bestFit="1" customWidth="1"/>
    <col min="4979" max="4979" width="24.7109375" bestFit="1" customWidth="1"/>
    <col min="4980" max="4980" width="32.7109375" bestFit="1" customWidth="1"/>
    <col min="4981" max="4981" width="23.140625" bestFit="1" customWidth="1"/>
    <col min="4982" max="4982" width="31.5703125" bestFit="1" customWidth="1"/>
    <col min="4983" max="4983" width="53.42578125" bestFit="1" customWidth="1"/>
    <col min="4984" max="4984" width="62.140625" bestFit="1" customWidth="1"/>
    <col min="4985" max="4985" width="46.42578125" bestFit="1" customWidth="1"/>
    <col min="4986" max="4986" width="22.85546875" bestFit="1" customWidth="1"/>
    <col min="4987" max="4987" width="36.7109375" bestFit="1" customWidth="1"/>
    <col min="4988" max="4988" width="26.42578125" bestFit="1" customWidth="1"/>
    <col min="4989" max="4989" width="33.42578125" bestFit="1" customWidth="1"/>
    <col min="4990" max="4990" width="43.140625" bestFit="1" customWidth="1"/>
    <col min="4991" max="4991" width="26.28515625" bestFit="1" customWidth="1"/>
    <col min="4992" max="4992" width="26.7109375" bestFit="1" customWidth="1"/>
    <col min="4993" max="4993" width="49.7109375" bestFit="1" customWidth="1"/>
    <col min="4994" max="4994" width="62.42578125" bestFit="1" customWidth="1"/>
    <col min="4995" max="4995" width="45.28515625" bestFit="1" customWidth="1"/>
    <col min="4996" max="4996" width="37" bestFit="1" customWidth="1"/>
    <col min="4997" max="4997" width="37.42578125" bestFit="1" customWidth="1"/>
    <col min="4998" max="4998" width="45.7109375" bestFit="1" customWidth="1"/>
    <col min="4999" max="4999" width="54.85546875" bestFit="1" customWidth="1"/>
    <col min="5000" max="5000" width="33.7109375" bestFit="1" customWidth="1"/>
    <col min="5001" max="5001" width="41.28515625" bestFit="1" customWidth="1"/>
    <col min="5002" max="5002" width="33.42578125" bestFit="1" customWidth="1"/>
    <col min="5003" max="5003" width="44.28515625" bestFit="1" customWidth="1"/>
    <col min="5004" max="5004" width="50.28515625" bestFit="1" customWidth="1"/>
    <col min="5005" max="5005" width="33.7109375" bestFit="1" customWidth="1"/>
    <col min="5006" max="5006" width="31.7109375" bestFit="1" customWidth="1"/>
    <col min="5007" max="5007" width="54.28515625" bestFit="1" customWidth="1"/>
    <col min="5008" max="5008" width="32.140625" bestFit="1" customWidth="1"/>
    <col min="5009" max="5009" width="18.28515625" bestFit="1" customWidth="1"/>
    <col min="5010" max="5010" width="54.85546875" bestFit="1" customWidth="1"/>
    <col min="5011" max="5011" width="38.42578125" bestFit="1" customWidth="1"/>
    <col min="5012" max="5012" width="75.85546875" bestFit="1" customWidth="1"/>
    <col min="5013" max="5013" width="21.140625" bestFit="1" customWidth="1"/>
    <col min="5014" max="5014" width="52.7109375" bestFit="1" customWidth="1"/>
    <col min="5015" max="5015" width="33.7109375" bestFit="1" customWidth="1"/>
    <col min="5016" max="5016" width="39.28515625" bestFit="1" customWidth="1"/>
    <col min="5017" max="5017" width="41.85546875" bestFit="1" customWidth="1"/>
    <col min="5018" max="5018" width="39.7109375" bestFit="1" customWidth="1"/>
    <col min="5019" max="5019" width="60.5703125" bestFit="1" customWidth="1"/>
    <col min="5020" max="5020" width="33.28515625" bestFit="1" customWidth="1"/>
    <col min="5021" max="5021" width="46.28515625" bestFit="1" customWidth="1"/>
    <col min="5022" max="5022" width="36.5703125" bestFit="1" customWidth="1"/>
    <col min="5023" max="5023" width="32" bestFit="1" customWidth="1"/>
    <col min="5024" max="5024" width="33.140625" bestFit="1" customWidth="1"/>
    <col min="5025" max="5025" width="38.5703125" bestFit="1" customWidth="1"/>
    <col min="5026" max="5026" width="51.42578125" bestFit="1" customWidth="1"/>
    <col min="5027" max="5027" width="22.28515625" bestFit="1" customWidth="1"/>
    <col min="5028" max="5029" width="42.42578125" bestFit="1" customWidth="1"/>
    <col min="5030" max="5030" width="19.28515625" bestFit="1" customWidth="1"/>
    <col min="5031" max="5031" width="37" bestFit="1" customWidth="1"/>
    <col min="5032" max="5032" width="32.85546875" bestFit="1" customWidth="1"/>
    <col min="5033" max="5033" width="31.28515625" bestFit="1" customWidth="1"/>
    <col min="5034" max="5034" width="29.7109375" bestFit="1" customWidth="1"/>
    <col min="5035" max="5035" width="36.5703125" bestFit="1" customWidth="1"/>
    <col min="5036" max="5036" width="23" bestFit="1" customWidth="1"/>
    <col min="5037" max="5037" width="43.28515625" bestFit="1" customWidth="1"/>
    <col min="5038" max="5038" width="37.140625" bestFit="1" customWidth="1"/>
    <col min="5039" max="5039" width="20.28515625" bestFit="1" customWidth="1"/>
    <col min="5040" max="5040" width="29.28515625" bestFit="1" customWidth="1"/>
    <col min="5041" max="5042" width="40.42578125" bestFit="1" customWidth="1"/>
    <col min="5043" max="5043" width="19" bestFit="1" customWidth="1"/>
    <col min="5044" max="5044" width="28.7109375" bestFit="1" customWidth="1"/>
    <col min="5045" max="5045" width="9.7109375" bestFit="1" customWidth="1"/>
    <col min="5046" max="5046" width="33.7109375" bestFit="1" customWidth="1"/>
    <col min="5047" max="5047" width="36" bestFit="1" customWidth="1"/>
    <col min="5048" max="5048" width="21.7109375" bestFit="1" customWidth="1"/>
    <col min="5049" max="5049" width="11.140625" bestFit="1" customWidth="1"/>
    <col min="5050" max="5050" width="90.28515625" bestFit="1" customWidth="1"/>
    <col min="5051" max="5051" width="38.28515625" bestFit="1" customWidth="1"/>
    <col min="5052" max="5052" width="75.7109375" bestFit="1" customWidth="1"/>
    <col min="5053" max="5053" width="93.5703125" bestFit="1" customWidth="1"/>
    <col min="5054" max="5054" width="30.28515625" bestFit="1" customWidth="1"/>
    <col min="5055" max="5055" width="23.28515625" bestFit="1" customWidth="1"/>
    <col min="5056" max="5056" width="21.85546875" bestFit="1" customWidth="1"/>
    <col min="5057" max="5057" width="12" bestFit="1" customWidth="1"/>
    <col min="5058" max="5058" width="12.42578125" bestFit="1" customWidth="1"/>
    <col min="5059" max="5060" width="21.28515625" bestFit="1" customWidth="1"/>
    <col min="5061" max="5061" width="15.28515625" bestFit="1" customWidth="1"/>
    <col min="5062" max="5062" width="17.7109375" bestFit="1" customWidth="1"/>
    <col min="5063" max="5063" width="51" bestFit="1" customWidth="1"/>
    <col min="5064" max="5064" width="20.28515625" bestFit="1" customWidth="1"/>
    <col min="5065" max="5065" width="47.5703125" bestFit="1" customWidth="1"/>
    <col min="5066" max="5066" width="30" bestFit="1" customWidth="1"/>
    <col min="5067" max="5067" width="19.28515625" bestFit="1" customWidth="1"/>
    <col min="5068" max="5068" width="18.42578125" bestFit="1" customWidth="1"/>
    <col min="5069" max="5069" width="22.28515625" bestFit="1" customWidth="1"/>
    <col min="5070" max="5070" width="18.7109375" bestFit="1" customWidth="1"/>
    <col min="5071" max="5071" width="19.7109375" bestFit="1" customWidth="1"/>
    <col min="5072" max="5072" width="55.140625" bestFit="1" customWidth="1"/>
    <col min="5073" max="5073" width="39.28515625" bestFit="1" customWidth="1"/>
    <col min="5074" max="5074" width="55.140625" bestFit="1" customWidth="1"/>
    <col min="5075" max="5075" width="35" bestFit="1" customWidth="1"/>
    <col min="5076" max="5076" width="22" bestFit="1" customWidth="1"/>
    <col min="5077" max="5077" width="22.28515625" bestFit="1" customWidth="1"/>
    <col min="5078" max="5078" width="13.28515625" bestFit="1" customWidth="1"/>
    <col min="5079" max="5079" width="12.28515625" bestFit="1" customWidth="1"/>
    <col min="5080" max="5080" width="12.5703125" bestFit="1" customWidth="1"/>
    <col min="5081" max="5081" width="7.42578125" bestFit="1" customWidth="1"/>
    <col min="5082" max="5082" width="34.28515625" bestFit="1" customWidth="1"/>
    <col min="5083" max="5083" width="27.28515625" bestFit="1" customWidth="1"/>
    <col min="5084" max="5084" width="24.42578125" bestFit="1" customWidth="1"/>
    <col min="5085" max="5085" width="25.5703125" bestFit="1" customWidth="1"/>
    <col min="5086" max="5086" width="45" bestFit="1" customWidth="1"/>
    <col min="5087" max="5087" width="26.7109375" bestFit="1" customWidth="1"/>
    <col min="5088" max="5088" width="53.7109375" bestFit="1" customWidth="1"/>
    <col min="5089" max="5089" width="50.140625" bestFit="1" customWidth="1"/>
    <col min="5090" max="5090" width="60.7109375" bestFit="1" customWidth="1"/>
    <col min="5091" max="5091" width="52.140625" bestFit="1" customWidth="1"/>
    <col min="5092" max="5092" width="49" bestFit="1" customWidth="1"/>
    <col min="5093" max="5093" width="31.85546875" bestFit="1" customWidth="1"/>
    <col min="5094" max="5094" width="101.5703125" bestFit="1" customWidth="1"/>
    <col min="5095" max="5095" width="101.140625" bestFit="1" customWidth="1"/>
    <col min="5096" max="5096" width="53.140625" bestFit="1" customWidth="1"/>
    <col min="5097" max="5097" width="17.7109375" bestFit="1" customWidth="1"/>
    <col min="5098" max="5098" width="32.85546875" bestFit="1" customWidth="1"/>
    <col min="5099" max="5099" width="63.28515625" bestFit="1" customWidth="1"/>
    <col min="5100" max="5100" width="41" bestFit="1" customWidth="1"/>
    <col min="5101" max="5101" width="27.42578125" bestFit="1" customWidth="1"/>
    <col min="5102" max="5102" width="20.5703125" bestFit="1" customWidth="1"/>
    <col min="5103" max="5103" width="55.7109375" bestFit="1" customWidth="1"/>
    <col min="5104" max="5104" width="7.140625" bestFit="1" customWidth="1"/>
    <col min="5105" max="5105" width="38.140625" bestFit="1" customWidth="1"/>
    <col min="5106" max="5106" width="57.28515625" bestFit="1" customWidth="1"/>
    <col min="5107" max="5107" width="19.85546875" bestFit="1" customWidth="1"/>
    <col min="5108" max="5108" width="16.7109375" bestFit="1" customWidth="1"/>
    <col min="5109" max="5109" width="13.7109375" bestFit="1" customWidth="1"/>
    <col min="5110" max="5110" width="43.28515625" bestFit="1" customWidth="1"/>
    <col min="5111" max="5111" width="52.28515625" bestFit="1" customWidth="1"/>
    <col min="5112" max="5112" width="28.5703125" bestFit="1" customWidth="1"/>
    <col min="5113" max="5113" width="33.7109375" bestFit="1" customWidth="1"/>
    <col min="5114" max="5114" width="33.140625" bestFit="1" customWidth="1"/>
    <col min="5115" max="5115" width="37.28515625" bestFit="1" customWidth="1"/>
    <col min="5116" max="5116" width="41.5703125" bestFit="1" customWidth="1"/>
    <col min="5117" max="5117" width="27.140625" bestFit="1" customWidth="1"/>
    <col min="5118" max="5118" width="44" bestFit="1" customWidth="1"/>
    <col min="5119" max="5119" width="27.42578125" bestFit="1" customWidth="1"/>
    <col min="5120" max="5120" width="24.28515625" bestFit="1" customWidth="1"/>
    <col min="5121" max="5121" width="33.7109375" bestFit="1" customWidth="1"/>
    <col min="5122" max="5122" width="39.85546875" bestFit="1" customWidth="1"/>
    <col min="5123" max="5123" width="16.85546875" bestFit="1" customWidth="1"/>
    <col min="5124" max="5124" width="17.42578125" bestFit="1" customWidth="1"/>
    <col min="5125" max="5125" width="40.140625" bestFit="1" customWidth="1"/>
    <col min="5126" max="5126" width="109.5703125" bestFit="1" customWidth="1"/>
    <col min="5127" max="5127" width="43" bestFit="1" customWidth="1"/>
    <col min="5128" max="5128" width="41.28515625" bestFit="1" customWidth="1"/>
    <col min="5129" max="5129" width="63.140625" bestFit="1" customWidth="1"/>
    <col min="5130" max="5130" width="63.42578125" bestFit="1" customWidth="1"/>
    <col min="5131" max="5131" width="39" bestFit="1" customWidth="1"/>
    <col min="5132" max="5132" width="40.85546875" bestFit="1" customWidth="1"/>
    <col min="5133" max="5133" width="60.7109375" bestFit="1" customWidth="1"/>
    <col min="5134" max="5134" width="51.140625" bestFit="1" customWidth="1"/>
    <col min="5135" max="5135" width="45.28515625" bestFit="1" customWidth="1"/>
    <col min="5136" max="5136" width="52.28515625" bestFit="1" customWidth="1"/>
    <col min="5137" max="5137" width="60.28515625" bestFit="1" customWidth="1"/>
    <col min="5138" max="5138" width="72.140625" bestFit="1" customWidth="1"/>
    <col min="5139" max="5139" width="69.28515625" bestFit="1" customWidth="1"/>
    <col min="5140" max="5140" width="9.28515625" bestFit="1" customWidth="1"/>
    <col min="5141" max="5141" width="18.140625" bestFit="1" customWidth="1"/>
    <col min="5142" max="5142" width="17.85546875" bestFit="1" customWidth="1"/>
    <col min="5143" max="5143" width="37.85546875" bestFit="1" customWidth="1"/>
    <col min="5144" max="5144" width="36.28515625" bestFit="1" customWidth="1"/>
    <col min="5145" max="5145" width="15.28515625" bestFit="1" customWidth="1"/>
    <col min="5146" max="5146" width="61" bestFit="1" customWidth="1"/>
    <col min="5147" max="5147" width="27.28515625" bestFit="1" customWidth="1"/>
    <col min="5148" max="5148" width="39.42578125" bestFit="1" customWidth="1"/>
    <col min="5149" max="5149" width="24.140625" bestFit="1" customWidth="1"/>
    <col min="5150" max="5150" width="31.28515625" bestFit="1" customWidth="1"/>
    <col min="5151" max="5151" width="44.140625" bestFit="1" customWidth="1"/>
    <col min="5152" max="5152" width="27.7109375" bestFit="1" customWidth="1"/>
    <col min="5153" max="5153" width="50.140625" bestFit="1" customWidth="1"/>
    <col min="5154" max="5154" width="67.42578125" bestFit="1" customWidth="1"/>
    <col min="5155" max="5155" width="18.28515625" bestFit="1" customWidth="1"/>
    <col min="5156" max="5156" width="63.28515625" bestFit="1" customWidth="1"/>
    <col min="5157" max="5157" width="38.42578125" bestFit="1" customWidth="1"/>
    <col min="5158" max="5158" width="30.5703125" bestFit="1" customWidth="1"/>
    <col min="5159" max="5159" width="36.7109375" bestFit="1" customWidth="1"/>
    <col min="5160" max="5160" width="34.85546875" bestFit="1" customWidth="1"/>
    <col min="5161" max="5161" width="30" bestFit="1" customWidth="1"/>
    <col min="5162" max="5162" width="20.5703125" bestFit="1" customWidth="1"/>
    <col min="5163" max="5163" width="34.140625" bestFit="1" customWidth="1"/>
    <col min="5164" max="5164" width="39.28515625" bestFit="1" customWidth="1"/>
    <col min="5165" max="5165" width="26.42578125" bestFit="1" customWidth="1"/>
    <col min="5166" max="5166" width="66.85546875" bestFit="1" customWidth="1"/>
    <col min="5167" max="5168" width="46" bestFit="1" customWidth="1"/>
    <col min="5169" max="5169" width="33.7109375" bestFit="1" customWidth="1"/>
    <col min="5170" max="5170" width="30.28515625" bestFit="1" customWidth="1"/>
    <col min="5171" max="5171" width="18.28515625" bestFit="1" customWidth="1"/>
    <col min="5172" max="5172" width="48.28515625" bestFit="1" customWidth="1"/>
    <col min="5173" max="5173" width="21" bestFit="1" customWidth="1"/>
    <col min="5174" max="5174" width="29.28515625" bestFit="1" customWidth="1"/>
    <col min="5175" max="5175" width="49.140625" bestFit="1" customWidth="1"/>
    <col min="5176" max="5176" width="40.140625" bestFit="1" customWidth="1"/>
    <col min="5177" max="5177" width="25.42578125" bestFit="1" customWidth="1"/>
    <col min="5178" max="5178" width="27.7109375" bestFit="1" customWidth="1"/>
    <col min="5179" max="5179" width="29.7109375" bestFit="1" customWidth="1"/>
    <col min="5180" max="5180" width="31.42578125" bestFit="1" customWidth="1"/>
    <col min="5181" max="5181" width="29.7109375" bestFit="1" customWidth="1"/>
    <col min="5182" max="5182" width="52.28515625" bestFit="1" customWidth="1"/>
    <col min="5183" max="5183" width="22.85546875" bestFit="1" customWidth="1"/>
    <col min="5184" max="5184" width="33.28515625" bestFit="1" customWidth="1"/>
    <col min="5185" max="5185" width="33.7109375" bestFit="1" customWidth="1"/>
    <col min="5186" max="5186" width="32.42578125" bestFit="1" customWidth="1"/>
    <col min="5187" max="5187" width="16.85546875" bestFit="1" customWidth="1"/>
    <col min="5188" max="5188" width="14.140625" bestFit="1" customWidth="1"/>
    <col min="5189" max="5189" width="34.7109375" bestFit="1" customWidth="1"/>
    <col min="5190" max="5190" width="86.42578125" bestFit="1" customWidth="1"/>
    <col min="5191" max="5191" width="16.42578125" bestFit="1" customWidth="1"/>
    <col min="5192" max="5192" width="29.7109375" bestFit="1" customWidth="1"/>
    <col min="5193" max="5193" width="17.7109375" bestFit="1" customWidth="1"/>
    <col min="5194" max="5194" width="56.28515625" bestFit="1" customWidth="1"/>
    <col min="5195" max="5195" width="15.5703125" bestFit="1" customWidth="1"/>
    <col min="5196" max="5196" width="63.5703125" bestFit="1" customWidth="1"/>
    <col min="5197" max="5197" width="41.42578125" bestFit="1" customWidth="1"/>
    <col min="5198" max="5198" width="36.85546875" bestFit="1" customWidth="1"/>
    <col min="5199" max="5199" width="26.42578125" bestFit="1" customWidth="1"/>
    <col min="5200" max="5200" width="22.140625" bestFit="1" customWidth="1"/>
    <col min="5201" max="5201" width="34.28515625" bestFit="1" customWidth="1"/>
    <col min="5202" max="5202" width="34.7109375" bestFit="1" customWidth="1"/>
    <col min="5203" max="5203" width="46.140625" bestFit="1" customWidth="1"/>
    <col min="5204" max="5204" width="23.5703125" bestFit="1" customWidth="1"/>
    <col min="5205" max="5205" width="32.5703125" bestFit="1" customWidth="1"/>
    <col min="5206" max="5206" width="45.5703125" bestFit="1" customWidth="1"/>
    <col min="5207" max="5207" width="38.5703125" bestFit="1" customWidth="1"/>
    <col min="5208" max="5208" width="38.140625" bestFit="1" customWidth="1"/>
    <col min="5209" max="5209" width="23.7109375" bestFit="1" customWidth="1"/>
    <col min="5210" max="5210" width="51.7109375" bestFit="1" customWidth="1"/>
    <col min="5211" max="5211" width="34.5703125" bestFit="1" customWidth="1"/>
    <col min="5212" max="5212" width="17.7109375" bestFit="1" customWidth="1"/>
    <col min="5213" max="5213" width="18.140625" bestFit="1" customWidth="1"/>
    <col min="5214" max="5214" width="39.28515625" bestFit="1" customWidth="1"/>
    <col min="5215" max="5215" width="38.7109375" bestFit="1" customWidth="1"/>
    <col min="5216" max="5216" width="28.85546875" bestFit="1" customWidth="1"/>
    <col min="5217" max="5217" width="61.28515625" bestFit="1" customWidth="1"/>
    <col min="5218" max="5218" width="21" bestFit="1" customWidth="1"/>
    <col min="5219" max="5219" width="42.5703125" bestFit="1" customWidth="1"/>
    <col min="5220" max="5220" width="25.42578125" bestFit="1" customWidth="1"/>
    <col min="5221" max="5221" width="25.85546875" bestFit="1" customWidth="1"/>
    <col min="5222" max="5222" width="45.28515625" bestFit="1" customWidth="1"/>
    <col min="5223" max="5223" width="54.7109375" bestFit="1" customWidth="1"/>
    <col min="5224" max="5224" width="42.7109375" bestFit="1" customWidth="1"/>
    <col min="5225" max="5225" width="53.28515625" bestFit="1" customWidth="1"/>
    <col min="5226" max="5226" width="50.85546875" bestFit="1" customWidth="1"/>
    <col min="5227" max="5227" width="31.7109375" bestFit="1" customWidth="1"/>
    <col min="5228" max="5228" width="22.28515625" bestFit="1" customWidth="1"/>
    <col min="5229" max="5229" width="30.5703125" bestFit="1" customWidth="1"/>
    <col min="5230" max="5230" width="49.28515625" bestFit="1" customWidth="1"/>
    <col min="5231" max="5231" width="40.28515625" bestFit="1" customWidth="1"/>
    <col min="5232" max="5232" width="37.28515625" bestFit="1" customWidth="1"/>
    <col min="5233" max="5233" width="29.85546875" bestFit="1" customWidth="1"/>
    <col min="5234" max="5234" width="18.140625" bestFit="1" customWidth="1"/>
    <col min="5235" max="5235" width="32" bestFit="1" customWidth="1"/>
    <col min="5236" max="5236" width="38.85546875" bestFit="1" customWidth="1"/>
    <col min="5237" max="5237" width="27.7109375" bestFit="1" customWidth="1"/>
    <col min="5238" max="5238" width="18.42578125" bestFit="1" customWidth="1"/>
    <col min="5239" max="5239" width="39.42578125" bestFit="1" customWidth="1"/>
    <col min="5240" max="5240" width="49" bestFit="1" customWidth="1"/>
    <col min="5241" max="5241" width="34.5703125" bestFit="1" customWidth="1"/>
    <col min="5242" max="5242" width="45.42578125" bestFit="1" customWidth="1"/>
    <col min="5243" max="5243" width="89" bestFit="1" customWidth="1"/>
    <col min="5244" max="5244" width="89.42578125" bestFit="1" customWidth="1"/>
    <col min="5245" max="5245" width="30.7109375" bestFit="1" customWidth="1"/>
    <col min="5246" max="5246" width="25.42578125" bestFit="1" customWidth="1"/>
    <col min="5247" max="5247" width="32.42578125" bestFit="1" customWidth="1"/>
    <col min="5248" max="5248" width="44" bestFit="1" customWidth="1"/>
    <col min="5249" max="5249" width="46.5703125" bestFit="1" customWidth="1"/>
    <col min="5250" max="5250" width="64.28515625" bestFit="1" customWidth="1"/>
    <col min="5251" max="5252" width="18.85546875" bestFit="1" customWidth="1"/>
    <col min="5253" max="5253" width="21.5703125" bestFit="1" customWidth="1"/>
    <col min="5254" max="5254" width="26.140625" bestFit="1" customWidth="1"/>
    <col min="5255" max="5255" width="60.5703125" bestFit="1" customWidth="1"/>
    <col min="5256" max="5256" width="35.140625" bestFit="1" customWidth="1"/>
    <col min="5257" max="5257" width="35" bestFit="1" customWidth="1"/>
    <col min="5258" max="5258" width="35.42578125" bestFit="1" customWidth="1"/>
    <col min="5259" max="5259" width="35" bestFit="1" customWidth="1"/>
    <col min="5260" max="5261" width="61.140625" bestFit="1" customWidth="1"/>
    <col min="5262" max="5262" width="23.85546875" bestFit="1" customWidth="1"/>
    <col min="5263" max="5263" width="63.85546875" bestFit="1" customWidth="1"/>
    <col min="5264" max="5264" width="36" bestFit="1" customWidth="1"/>
    <col min="5265" max="5265" width="37.5703125" bestFit="1" customWidth="1"/>
    <col min="5266" max="5266" width="42.140625" bestFit="1" customWidth="1"/>
    <col min="5267" max="5267" width="45.28515625" bestFit="1" customWidth="1"/>
    <col min="5268" max="5268" width="46.140625" bestFit="1" customWidth="1"/>
    <col min="5269" max="5269" width="48.28515625" bestFit="1" customWidth="1"/>
    <col min="5270" max="5270" width="49.28515625" bestFit="1" customWidth="1"/>
    <col min="5271" max="5271" width="47.5703125" bestFit="1" customWidth="1"/>
    <col min="5272" max="5272" width="48.42578125" bestFit="1" customWidth="1"/>
    <col min="5273" max="5273" width="35.140625" bestFit="1" customWidth="1"/>
    <col min="5274" max="5274" width="32" bestFit="1" customWidth="1"/>
    <col min="5275" max="5275" width="26.85546875" bestFit="1" customWidth="1"/>
    <col min="5276" max="5276" width="20.85546875" bestFit="1" customWidth="1"/>
    <col min="5277" max="5277" width="56" bestFit="1" customWidth="1"/>
    <col min="5278" max="5278" width="37.42578125" bestFit="1" customWidth="1"/>
    <col min="5279" max="5279" width="56.85546875" bestFit="1" customWidth="1"/>
    <col min="5280" max="5280" width="27.28515625" bestFit="1" customWidth="1"/>
    <col min="5281" max="5281" width="47.7109375" bestFit="1" customWidth="1"/>
    <col min="5282" max="5282" width="23.42578125" bestFit="1" customWidth="1"/>
    <col min="5283" max="5283" width="21.5703125" bestFit="1" customWidth="1"/>
    <col min="5284" max="5284" width="71.42578125" bestFit="1" customWidth="1"/>
    <col min="5285" max="5285" width="48.28515625" bestFit="1" customWidth="1"/>
    <col min="5286" max="5286" width="49.7109375" bestFit="1" customWidth="1"/>
    <col min="5287" max="5287" width="45.140625" bestFit="1" customWidth="1"/>
    <col min="5288" max="5288" width="22.7109375" bestFit="1" customWidth="1"/>
    <col min="5289" max="5289" width="45.5703125" bestFit="1" customWidth="1"/>
    <col min="5290" max="5290" width="37.28515625" bestFit="1" customWidth="1"/>
    <col min="5291" max="5292" width="50.7109375" bestFit="1" customWidth="1"/>
    <col min="5293" max="5293" width="39" bestFit="1" customWidth="1"/>
    <col min="5294" max="5294" width="44.7109375" bestFit="1" customWidth="1"/>
    <col min="5295" max="5295" width="54.7109375" bestFit="1" customWidth="1"/>
    <col min="5296" max="5296" width="55.140625" bestFit="1" customWidth="1"/>
    <col min="5297" max="5297" width="54.7109375" bestFit="1" customWidth="1"/>
    <col min="5298" max="5298" width="26.5703125" bestFit="1" customWidth="1"/>
    <col min="5299" max="5299" width="27" bestFit="1" customWidth="1"/>
    <col min="5300" max="5300" width="26.5703125" bestFit="1" customWidth="1"/>
    <col min="5301" max="5301" width="77.7109375" bestFit="1" customWidth="1"/>
    <col min="5302" max="5302" width="65.85546875" bestFit="1" customWidth="1"/>
    <col min="5303" max="5303" width="36.28515625" bestFit="1" customWidth="1"/>
    <col min="5304" max="5304" width="27.7109375" bestFit="1" customWidth="1"/>
    <col min="5305" max="5305" width="25" bestFit="1" customWidth="1"/>
    <col min="5306" max="5306" width="35.85546875" bestFit="1" customWidth="1"/>
    <col min="5307" max="5307" width="34.28515625" bestFit="1" customWidth="1"/>
    <col min="5308" max="5309" width="27.7109375" bestFit="1" customWidth="1"/>
    <col min="5310" max="5310" width="30.7109375" bestFit="1" customWidth="1"/>
    <col min="5311" max="5311" width="39.5703125" bestFit="1" customWidth="1"/>
    <col min="5312" max="5312" width="53.28515625" bestFit="1" customWidth="1"/>
    <col min="5313" max="5313" width="46" bestFit="1" customWidth="1"/>
    <col min="5314" max="5314" width="29.7109375" bestFit="1" customWidth="1"/>
    <col min="5315" max="5315" width="57" bestFit="1" customWidth="1"/>
    <col min="5316" max="5316" width="56.85546875" bestFit="1" customWidth="1"/>
    <col min="5317" max="5317" width="35.85546875" bestFit="1" customWidth="1"/>
    <col min="5318" max="5318" width="39.85546875" bestFit="1" customWidth="1"/>
    <col min="5319" max="5319" width="34" bestFit="1" customWidth="1"/>
    <col min="5320" max="5320" width="39.7109375" bestFit="1" customWidth="1"/>
    <col min="5321" max="5321" width="29" bestFit="1" customWidth="1"/>
    <col min="5322" max="5322" width="52.28515625" bestFit="1" customWidth="1"/>
    <col min="5323" max="5323" width="38.5703125" bestFit="1" customWidth="1"/>
    <col min="5324" max="5324" width="27.5703125" bestFit="1" customWidth="1"/>
    <col min="5325" max="5325" width="28.42578125" bestFit="1" customWidth="1"/>
    <col min="5326" max="5326" width="48.85546875" bestFit="1" customWidth="1"/>
    <col min="5327" max="5327" width="41.5703125" bestFit="1" customWidth="1"/>
    <col min="5328" max="5328" width="30.140625" bestFit="1" customWidth="1"/>
    <col min="5329" max="5329" width="34.5703125" bestFit="1" customWidth="1"/>
    <col min="5330" max="5330" width="62.7109375" bestFit="1" customWidth="1"/>
    <col min="5331" max="5331" width="31.5703125" bestFit="1" customWidth="1"/>
    <col min="5332" max="5332" width="42.85546875" bestFit="1" customWidth="1"/>
    <col min="5333" max="5333" width="18.28515625" bestFit="1" customWidth="1"/>
    <col min="5334" max="5334" width="29.28515625" bestFit="1" customWidth="1"/>
    <col min="5335" max="5335" width="41.42578125" bestFit="1" customWidth="1"/>
    <col min="5336" max="5336" width="54.7109375" bestFit="1" customWidth="1"/>
    <col min="5337" max="5337" width="17" bestFit="1" customWidth="1"/>
    <col min="5338" max="5338" width="31.85546875" bestFit="1" customWidth="1"/>
    <col min="5339" max="5339" width="16.7109375" bestFit="1" customWidth="1"/>
    <col min="5340" max="5340" width="36.42578125" bestFit="1" customWidth="1"/>
    <col min="5341" max="5341" width="26.140625" bestFit="1" customWidth="1"/>
    <col min="5342" max="5342" width="27.28515625" bestFit="1" customWidth="1"/>
    <col min="5343" max="5343" width="20.7109375" bestFit="1" customWidth="1"/>
    <col min="5344" max="5344" width="32.85546875" bestFit="1" customWidth="1"/>
    <col min="5345" max="5345" width="17.28515625" bestFit="1" customWidth="1"/>
    <col min="5346" max="5346" width="27" bestFit="1" customWidth="1"/>
    <col min="5347" max="5347" width="28" bestFit="1" customWidth="1"/>
    <col min="5348" max="5348" width="16" bestFit="1" customWidth="1"/>
    <col min="5349" max="5349" width="29.140625" bestFit="1" customWidth="1"/>
    <col min="5350" max="5350" width="61.140625" bestFit="1" customWidth="1"/>
    <col min="5351" max="5351" width="64.28515625" bestFit="1" customWidth="1"/>
    <col min="5352" max="5352" width="31.7109375" bestFit="1" customWidth="1"/>
    <col min="5353" max="5353" width="32.85546875" bestFit="1" customWidth="1"/>
    <col min="5354" max="5354" width="18.5703125" bestFit="1" customWidth="1"/>
    <col min="5355" max="5355" width="14.5703125" bestFit="1" customWidth="1"/>
    <col min="5356" max="5356" width="25.85546875" bestFit="1" customWidth="1"/>
    <col min="5357" max="5357" width="23.7109375" bestFit="1" customWidth="1"/>
    <col min="5358" max="5358" width="44" bestFit="1" customWidth="1"/>
    <col min="5359" max="5359" width="35.28515625" bestFit="1" customWidth="1"/>
    <col min="5360" max="5360" width="14.42578125" bestFit="1" customWidth="1"/>
    <col min="5361" max="5361" width="25.7109375" bestFit="1" customWidth="1"/>
    <col min="5362" max="5362" width="36.28515625" bestFit="1" customWidth="1"/>
    <col min="5363" max="5363" width="30.140625" bestFit="1" customWidth="1"/>
    <col min="5364" max="5364" width="49.85546875" bestFit="1" customWidth="1"/>
    <col min="5365" max="5365" width="19.7109375" bestFit="1" customWidth="1"/>
    <col min="5366" max="5366" width="18.7109375" bestFit="1" customWidth="1"/>
    <col min="5367" max="5367" width="46.140625" bestFit="1" customWidth="1"/>
    <col min="5368" max="5369" width="54.7109375" bestFit="1" customWidth="1"/>
    <col min="5370" max="5370" width="36.28515625" bestFit="1" customWidth="1"/>
    <col min="5371" max="5371" width="35.7109375" bestFit="1" customWidth="1"/>
    <col min="5372" max="5372" width="37.42578125" bestFit="1" customWidth="1"/>
    <col min="5373" max="5373" width="33.28515625" bestFit="1" customWidth="1"/>
    <col min="5374" max="5374" width="50.7109375" bestFit="1" customWidth="1"/>
    <col min="5375" max="5375" width="15" bestFit="1" customWidth="1"/>
    <col min="5376" max="5376" width="27.7109375" bestFit="1" customWidth="1"/>
    <col min="5377" max="5377" width="44.7109375" bestFit="1" customWidth="1"/>
    <col min="5378" max="5378" width="37.42578125" bestFit="1" customWidth="1"/>
    <col min="5379" max="5379" width="41.28515625" bestFit="1" customWidth="1"/>
    <col min="5380" max="5380" width="26.42578125" bestFit="1" customWidth="1"/>
    <col min="5381" max="5381" width="35.28515625" bestFit="1" customWidth="1"/>
    <col min="5382" max="5382" width="36.7109375" bestFit="1" customWidth="1"/>
    <col min="5383" max="5383" width="27.28515625" bestFit="1" customWidth="1"/>
    <col min="5384" max="5384" width="47.7109375" bestFit="1" customWidth="1"/>
    <col min="5385" max="5385" width="48.7109375" bestFit="1" customWidth="1"/>
    <col min="5386" max="5386" width="41.7109375" bestFit="1" customWidth="1"/>
    <col min="5387" max="5387" width="18.28515625" bestFit="1" customWidth="1"/>
    <col min="5388" max="5388" width="26.7109375" bestFit="1" customWidth="1"/>
    <col min="5389" max="5389" width="40.140625" bestFit="1" customWidth="1"/>
    <col min="5390" max="5390" width="16.42578125" bestFit="1" customWidth="1"/>
    <col min="5391" max="5391" width="16.85546875" bestFit="1" customWidth="1"/>
    <col min="5392" max="5392" width="26.28515625" bestFit="1" customWidth="1"/>
    <col min="5393" max="5393" width="24.85546875" bestFit="1" customWidth="1"/>
    <col min="5394" max="5394" width="28.7109375" bestFit="1" customWidth="1"/>
    <col min="5395" max="5395" width="29.85546875" bestFit="1" customWidth="1"/>
    <col min="5396" max="5396" width="14.7109375" bestFit="1" customWidth="1"/>
    <col min="5397" max="5397" width="41.5703125" bestFit="1" customWidth="1"/>
    <col min="5398" max="5398" width="22.140625" bestFit="1" customWidth="1"/>
    <col min="5399" max="5399" width="33.85546875" bestFit="1" customWidth="1"/>
    <col min="5400" max="5400" width="15.85546875" bestFit="1" customWidth="1"/>
    <col min="5401" max="5401" width="26.5703125" bestFit="1" customWidth="1"/>
    <col min="5402" max="5402" width="13.7109375" bestFit="1" customWidth="1"/>
    <col min="5403" max="5403" width="25.28515625" bestFit="1" customWidth="1"/>
    <col min="5404" max="5404" width="35.7109375" bestFit="1" customWidth="1"/>
    <col min="5405" max="5405" width="13.85546875" bestFit="1" customWidth="1"/>
    <col min="5406" max="5406" width="29.140625" bestFit="1" customWidth="1"/>
    <col min="5407" max="5407" width="24.5703125" bestFit="1" customWidth="1"/>
    <col min="5408" max="5408" width="44.28515625" bestFit="1" customWidth="1"/>
    <col min="5409" max="5409" width="26.5703125" bestFit="1" customWidth="1"/>
    <col min="5410" max="5410" width="19.140625" bestFit="1" customWidth="1"/>
    <col min="5411" max="5411" width="35.85546875" bestFit="1" customWidth="1"/>
    <col min="5412" max="5412" width="24.140625" bestFit="1" customWidth="1"/>
    <col min="5413" max="5413" width="9.5703125" bestFit="1" customWidth="1"/>
    <col min="5414" max="5414" width="10" bestFit="1" customWidth="1"/>
    <col min="5415" max="5415" width="31.42578125" bestFit="1" customWidth="1"/>
    <col min="5416" max="5416" width="22.28515625" bestFit="1" customWidth="1"/>
    <col min="5417" max="5417" width="32" bestFit="1" customWidth="1"/>
    <col min="5418" max="5418" width="24.140625" bestFit="1" customWidth="1"/>
    <col min="5419" max="5419" width="36.28515625" bestFit="1" customWidth="1"/>
    <col min="5420" max="5420" width="31.85546875" bestFit="1" customWidth="1"/>
    <col min="5421" max="5421" width="8.5703125" bestFit="1" customWidth="1"/>
    <col min="5422" max="5422" width="45.7109375" bestFit="1" customWidth="1"/>
    <col min="5423" max="5423" width="42.42578125" bestFit="1" customWidth="1"/>
    <col min="5424" max="5424" width="56.42578125" bestFit="1" customWidth="1"/>
    <col min="5425" max="5425" width="40.28515625" bestFit="1" customWidth="1"/>
    <col min="5426" max="5426" width="54.28515625" bestFit="1" customWidth="1"/>
    <col min="5427" max="5427" width="23.28515625" bestFit="1" customWidth="1"/>
    <col min="5428" max="5428" width="20.28515625" bestFit="1" customWidth="1"/>
    <col min="5429" max="5429" width="20" bestFit="1" customWidth="1"/>
    <col min="5430" max="5430" width="36" bestFit="1" customWidth="1"/>
    <col min="5431" max="5431" width="41.28515625" bestFit="1" customWidth="1"/>
    <col min="5432" max="5432" width="30.7109375" bestFit="1" customWidth="1"/>
    <col min="5433" max="5433" width="5.85546875" bestFit="1" customWidth="1"/>
    <col min="5434" max="5434" width="13.42578125" bestFit="1" customWidth="1"/>
    <col min="5435" max="5435" width="55.28515625" bestFit="1" customWidth="1"/>
    <col min="5436" max="5436" width="24" bestFit="1" customWidth="1"/>
    <col min="5437" max="5438" width="20.5703125" bestFit="1" customWidth="1"/>
    <col min="5439" max="5439" width="51" bestFit="1" customWidth="1"/>
    <col min="5440" max="5440" width="18.7109375" bestFit="1" customWidth="1"/>
    <col min="5441" max="5441" width="19.7109375" bestFit="1" customWidth="1"/>
    <col min="5442" max="5442" width="31" bestFit="1" customWidth="1"/>
    <col min="5443" max="5443" width="49.42578125" bestFit="1" customWidth="1"/>
    <col min="5444" max="5444" width="28.42578125" bestFit="1" customWidth="1"/>
    <col min="5445" max="5445" width="17.42578125" bestFit="1" customWidth="1"/>
    <col min="5446" max="5446" width="22" bestFit="1" customWidth="1"/>
    <col min="5447" max="5447" width="38.42578125" bestFit="1" customWidth="1"/>
    <col min="5448" max="5448" width="25" bestFit="1" customWidth="1"/>
    <col min="5449" max="5449" width="14.7109375" bestFit="1" customWidth="1"/>
    <col min="5450" max="5450" width="23" bestFit="1" customWidth="1"/>
    <col min="5451" max="5451" width="34.85546875" bestFit="1" customWidth="1"/>
    <col min="5452" max="5452" width="24" bestFit="1" customWidth="1"/>
    <col min="5453" max="5453" width="39.28515625" bestFit="1" customWidth="1"/>
    <col min="5454" max="5454" width="32.5703125" bestFit="1" customWidth="1"/>
    <col min="5455" max="5455" width="101.7109375" bestFit="1" customWidth="1"/>
    <col min="5456" max="5456" width="68.42578125" bestFit="1" customWidth="1"/>
    <col min="5457" max="5457" width="71.28515625" bestFit="1" customWidth="1"/>
    <col min="5458" max="5458" width="19.7109375" bestFit="1" customWidth="1"/>
    <col min="5459" max="5459" width="144.28515625" bestFit="1" customWidth="1"/>
    <col min="5460" max="5460" width="49" bestFit="1" customWidth="1"/>
    <col min="5461" max="5461" width="162.85546875" bestFit="1" customWidth="1"/>
    <col min="5462" max="5462" width="160.7109375" bestFit="1" customWidth="1"/>
    <col min="5463" max="5463" width="160.28515625" bestFit="1" customWidth="1"/>
    <col min="5464" max="5464" width="93.85546875" bestFit="1" customWidth="1"/>
    <col min="5465" max="5465" width="88.7109375" bestFit="1" customWidth="1"/>
    <col min="5466" max="5466" width="111.7109375" bestFit="1" customWidth="1"/>
    <col min="5467" max="5467" width="137.5703125" bestFit="1" customWidth="1"/>
    <col min="5468" max="5468" width="19" bestFit="1" customWidth="1"/>
    <col min="5469" max="5469" width="71" bestFit="1" customWidth="1"/>
    <col min="5470" max="5470" width="32.28515625" bestFit="1" customWidth="1"/>
    <col min="5471" max="5471" width="30.28515625" bestFit="1" customWidth="1"/>
    <col min="5472" max="5472" width="41.85546875" bestFit="1" customWidth="1"/>
    <col min="5473" max="5473" width="40.5703125" bestFit="1" customWidth="1"/>
    <col min="5474" max="5474" width="25" bestFit="1" customWidth="1"/>
    <col min="5475" max="5475" width="16.7109375" bestFit="1" customWidth="1"/>
    <col min="5476" max="5476" width="19.42578125" bestFit="1" customWidth="1"/>
    <col min="5477" max="5477" width="42.28515625" bestFit="1" customWidth="1"/>
    <col min="5478" max="5478" width="35.28515625" bestFit="1" customWidth="1"/>
    <col min="5479" max="5479" width="31.28515625" bestFit="1" customWidth="1"/>
    <col min="5480" max="5480" width="31.7109375" bestFit="1" customWidth="1"/>
    <col min="5481" max="5481" width="45.7109375" bestFit="1" customWidth="1"/>
    <col min="5482" max="5482" width="30.28515625" bestFit="1" customWidth="1"/>
    <col min="5483" max="5483" width="35.28515625" bestFit="1" customWidth="1"/>
    <col min="5484" max="5484" width="39.28515625" bestFit="1" customWidth="1"/>
    <col min="5485" max="5485" width="54.28515625" bestFit="1" customWidth="1"/>
    <col min="5486" max="5486" width="66.85546875" bestFit="1" customWidth="1"/>
    <col min="5487" max="5487" width="29.28515625" bestFit="1" customWidth="1"/>
    <col min="5488" max="5488" width="62.140625" bestFit="1" customWidth="1"/>
    <col min="5489" max="5489" width="48" bestFit="1" customWidth="1"/>
    <col min="5490" max="5490" width="47.42578125" bestFit="1" customWidth="1"/>
    <col min="5491" max="5491" width="58.28515625" bestFit="1" customWidth="1"/>
    <col min="5492" max="5492" width="24" bestFit="1" customWidth="1"/>
    <col min="5493" max="5493" width="128.7109375" bestFit="1" customWidth="1"/>
    <col min="5494" max="5494" width="129.140625" bestFit="1" customWidth="1"/>
    <col min="5495" max="5495" width="130" bestFit="1" customWidth="1"/>
    <col min="5496" max="5496" width="129.140625" bestFit="1" customWidth="1"/>
    <col min="5497" max="5497" width="75.7109375" bestFit="1" customWidth="1"/>
    <col min="5498" max="5498" width="30.28515625" bestFit="1" customWidth="1"/>
    <col min="5499" max="5499" width="19" bestFit="1" customWidth="1"/>
    <col min="5500" max="5500" width="21.140625" bestFit="1" customWidth="1"/>
    <col min="5501" max="5501" width="41.42578125" bestFit="1" customWidth="1"/>
    <col min="5502" max="5502" width="35.7109375" bestFit="1" customWidth="1"/>
    <col min="5503" max="5503" width="20.85546875" bestFit="1" customWidth="1"/>
    <col min="5504" max="5504" width="21" bestFit="1" customWidth="1"/>
    <col min="5505" max="5505" width="23.7109375" bestFit="1" customWidth="1"/>
    <col min="5506" max="5506" width="17.5703125" bestFit="1" customWidth="1"/>
    <col min="5507" max="5507" width="24.28515625" bestFit="1" customWidth="1"/>
    <col min="5508" max="5508" width="53.7109375" bestFit="1" customWidth="1"/>
    <col min="5509" max="5509" width="10.42578125" bestFit="1" customWidth="1"/>
    <col min="5510" max="5510" width="36.85546875" bestFit="1" customWidth="1"/>
    <col min="5511" max="5511" width="20.28515625" bestFit="1" customWidth="1"/>
    <col min="5512" max="5512" width="38.140625" bestFit="1" customWidth="1"/>
    <col min="5513" max="5513" width="44.28515625" bestFit="1" customWidth="1"/>
    <col min="5514" max="5514" width="31.28515625" bestFit="1" customWidth="1"/>
    <col min="5515" max="5515" width="20.140625" bestFit="1" customWidth="1"/>
    <col min="5516" max="5516" width="11.42578125" bestFit="1" customWidth="1"/>
    <col min="5517" max="5517" width="20.5703125" bestFit="1" customWidth="1"/>
    <col min="5518" max="5518" width="9.85546875" bestFit="1" customWidth="1"/>
    <col min="5519" max="5519" width="9.28515625" bestFit="1" customWidth="1"/>
    <col min="5520" max="5520" width="13.140625" bestFit="1" customWidth="1"/>
    <col min="5521" max="5521" width="17.28515625" bestFit="1" customWidth="1"/>
  </cols>
  <sheetData>
    <row r="1" spans="1:6" ht="17.25" x14ac:dyDescent="0.25">
      <c r="A1" s="73" t="s">
        <v>160</v>
      </c>
      <c r="F1" s="3"/>
    </row>
    <row r="18" spans="1:15" ht="17.25" x14ac:dyDescent="0.25">
      <c r="A18" s="73" t="s">
        <v>2</v>
      </c>
    </row>
    <row r="20" spans="1:15" x14ac:dyDescent="0.25">
      <c r="E20" s="5"/>
    </row>
    <row r="21" spans="1:15" x14ac:dyDescent="0.25">
      <c r="E21" s="5"/>
    </row>
    <row r="25" spans="1:15" x14ac:dyDescent="0.25">
      <c r="A25" s="182"/>
      <c r="B25" s="182"/>
      <c r="C25" s="182"/>
      <c r="D25" s="182"/>
      <c r="E25" s="182"/>
      <c r="F25" s="182"/>
      <c r="G25" s="182"/>
      <c r="H25" s="182"/>
    </row>
    <row r="26" spans="1:15" x14ac:dyDescent="0.25">
      <c r="A26" s="182"/>
      <c r="B26" s="183"/>
      <c r="C26" s="183"/>
      <c r="D26" s="183"/>
      <c r="E26" s="183"/>
      <c r="F26" s="183"/>
      <c r="G26" s="183"/>
      <c r="H26" s="183"/>
      <c r="I26" s="20"/>
      <c r="L26" s="20" t="s">
        <v>5</v>
      </c>
      <c r="M26" s="20" t="s">
        <v>6</v>
      </c>
      <c r="N26" s="20"/>
      <c r="O26" s="119"/>
    </row>
    <row r="27" spans="1:15" ht="16.5" x14ac:dyDescent="0.3">
      <c r="A27" s="182"/>
      <c r="B27" s="182"/>
      <c r="C27" s="182"/>
      <c r="D27" s="182"/>
      <c r="E27" s="182"/>
      <c r="F27" s="182"/>
      <c r="G27" s="184"/>
      <c r="H27" s="184"/>
      <c r="I27" s="2"/>
      <c r="K27" s="7" t="s">
        <v>4</v>
      </c>
      <c r="L27" s="2">
        <v>87.622</v>
      </c>
      <c r="M27" s="2">
        <v>36.880000000000003</v>
      </c>
      <c r="N27" s="2"/>
      <c r="O27" s="2"/>
    </row>
    <row r="28" spans="1:15" ht="16.5" x14ac:dyDescent="0.3">
      <c r="A28" s="182"/>
      <c r="B28" s="182"/>
      <c r="C28" s="182"/>
      <c r="D28" s="182"/>
      <c r="E28" s="182"/>
      <c r="F28" s="182"/>
      <c r="G28" s="184"/>
      <c r="H28" s="184"/>
      <c r="I28" s="2"/>
      <c r="K28" s="7" t="s">
        <v>8</v>
      </c>
      <c r="L28" s="2">
        <v>91.608999999999995</v>
      </c>
      <c r="M28" s="2">
        <v>37.293999999999997</v>
      </c>
      <c r="N28" s="2"/>
      <c r="O28" s="2"/>
    </row>
    <row r="29" spans="1:15" ht="16.5" x14ac:dyDescent="0.3">
      <c r="A29" s="182"/>
      <c r="B29" s="182"/>
      <c r="C29" s="182"/>
      <c r="D29" s="182"/>
      <c r="E29" s="182"/>
      <c r="F29" s="182"/>
      <c r="G29" s="184"/>
      <c r="H29" s="184"/>
      <c r="I29" s="2"/>
      <c r="K29" s="7" t="s">
        <v>9</v>
      </c>
      <c r="L29" s="2">
        <v>90.932000000000002</v>
      </c>
      <c r="M29" s="2">
        <v>36.691000000000003</v>
      </c>
      <c r="N29" s="2"/>
      <c r="O29" s="2"/>
    </row>
    <row r="30" spans="1:15" ht="16.5" x14ac:dyDescent="0.3">
      <c r="A30" s="182"/>
      <c r="B30" s="182"/>
      <c r="C30" s="182"/>
      <c r="D30" s="182"/>
      <c r="E30" s="182"/>
      <c r="F30" s="182"/>
      <c r="G30" s="184"/>
      <c r="H30" s="184"/>
      <c r="I30" s="2"/>
      <c r="K30" s="7" t="s">
        <v>10</v>
      </c>
      <c r="L30" s="2">
        <v>93.12</v>
      </c>
      <c r="M30" s="2">
        <v>36.853999999999999</v>
      </c>
      <c r="N30" s="2"/>
      <c r="O30" s="2"/>
    </row>
    <row r="31" spans="1:15" ht="16.5" x14ac:dyDescent="0.3">
      <c r="A31" s="182"/>
      <c r="B31" s="182"/>
      <c r="C31" s="182"/>
      <c r="D31" s="182"/>
      <c r="E31" s="182"/>
      <c r="F31" s="182"/>
      <c r="G31" s="184"/>
      <c r="H31" s="184"/>
      <c r="I31" s="2"/>
      <c r="K31" s="7" t="s">
        <v>11</v>
      </c>
      <c r="L31" s="2">
        <v>96.274000000000001</v>
      </c>
      <c r="M31" s="2">
        <v>39.296999999999997</v>
      </c>
      <c r="N31" s="2"/>
      <c r="O31" s="2"/>
    </row>
    <row r="32" spans="1:15" ht="16.5" x14ac:dyDescent="0.3">
      <c r="A32" s="182"/>
      <c r="B32" s="182"/>
      <c r="C32" s="182"/>
      <c r="D32" s="182"/>
      <c r="E32" s="182"/>
      <c r="F32" s="182"/>
      <c r="G32" s="184"/>
      <c r="H32" s="184"/>
      <c r="I32" s="2"/>
      <c r="K32" s="7" t="s">
        <v>12</v>
      </c>
      <c r="L32" s="2">
        <v>95.796000000000006</v>
      </c>
      <c r="M32" s="2">
        <v>33.996000000000002</v>
      </c>
      <c r="N32" s="2"/>
      <c r="O32" s="2"/>
    </row>
    <row r="33" spans="1:15" ht="16.5" x14ac:dyDescent="0.3">
      <c r="A33" s="182"/>
      <c r="B33" s="182"/>
      <c r="C33" s="182"/>
      <c r="D33" s="182"/>
      <c r="E33" s="182"/>
      <c r="F33" s="182"/>
      <c r="G33" s="184"/>
      <c r="H33" s="184"/>
      <c r="I33" s="2"/>
      <c r="K33" s="7" t="s">
        <v>13</v>
      </c>
      <c r="L33" s="2">
        <v>102.667</v>
      </c>
      <c r="M33" s="2">
        <v>35.179000000000002</v>
      </c>
      <c r="N33" s="2"/>
      <c r="O33" s="2"/>
    </row>
    <row r="34" spans="1:15" ht="16.5" x14ac:dyDescent="0.3">
      <c r="A34" s="182"/>
      <c r="B34" s="182"/>
      <c r="C34" s="182"/>
      <c r="D34" s="182"/>
      <c r="E34" s="182"/>
      <c r="F34" s="182"/>
      <c r="G34" s="184"/>
      <c r="H34" s="184"/>
      <c r="I34" s="2"/>
      <c r="K34" s="7" t="s">
        <v>14</v>
      </c>
      <c r="L34" s="2">
        <v>106.53700000000001</v>
      </c>
      <c r="M34" s="2">
        <v>35.877000000000002</v>
      </c>
      <c r="N34" s="2"/>
      <c r="O34" s="2"/>
    </row>
    <row r="35" spans="1:15" ht="16.5" x14ac:dyDescent="0.3">
      <c r="G35" s="2"/>
      <c r="H35" s="2"/>
      <c r="I35" s="2"/>
      <c r="K35" s="7" t="s">
        <v>15</v>
      </c>
      <c r="L35" s="2">
        <v>112.53100000000001</v>
      </c>
      <c r="M35" s="2">
        <v>37.725999999999999</v>
      </c>
      <c r="N35" s="2"/>
      <c r="O35" s="2"/>
    </row>
    <row r="36" spans="1:15" ht="16.5" x14ac:dyDescent="0.3">
      <c r="G36" s="2"/>
      <c r="H36" s="2"/>
      <c r="I36" s="2"/>
      <c r="K36" s="7" t="s">
        <v>16</v>
      </c>
      <c r="L36" s="2">
        <v>121.01</v>
      </c>
      <c r="M36" s="2">
        <v>40.451999999999998</v>
      </c>
      <c r="N36" s="2"/>
      <c r="O36" s="2"/>
    </row>
    <row r="37" spans="1:15" ht="16.5" x14ac:dyDescent="0.3">
      <c r="G37" s="2"/>
      <c r="H37" s="2"/>
      <c r="I37" s="2"/>
      <c r="K37" s="7" t="s">
        <v>17</v>
      </c>
      <c r="L37" s="2">
        <v>134.87799999999999</v>
      </c>
      <c r="M37" s="2">
        <v>43.195</v>
      </c>
      <c r="N37" s="2"/>
      <c r="O37" s="2"/>
    </row>
    <row r="38" spans="1:15" ht="16.5" x14ac:dyDescent="0.3">
      <c r="G38" s="2"/>
      <c r="H38" s="2"/>
      <c r="I38" s="2"/>
      <c r="K38" s="7" t="s">
        <v>18</v>
      </c>
      <c r="L38" s="2">
        <v>129.322</v>
      </c>
      <c r="M38" s="2">
        <v>39.226999999999997</v>
      </c>
      <c r="N38" s="2"/>
      <c r="O38" s="2"/>
    </row>
    <row r="39" spans="1:15" ht="16.5" x14ac:dyDescent="0.3">
      <c r="G39" s="2"/>
      <c r="H39" s="2"/>
      <c r="I39" s="2"/>
      <c r="K39" s="7" t="s">
        <v>19</v>
      </c>
      <c r="L39" s="2">
        <v>124.499</v>
      </c>
      <c r="M39" s="2">
        <v>40.027000000000001</v>
      </c>
      <c r="N39" s="2"/>
      <c r="O39" s="2"/>
    </row>
    <row r="40" spans="1:15" ht="16.5" x14ac:dyDescent="0.3">
      <c r="G40" s="2"/>
      <c r="H40" s="2"/>
      <c r="I40" s="2"/>
      <c r="K40" s="7" t="s">
        <v>20</v>
      </c>
      <c r="L40" s="2">
        <v>128.566</v>
      </c>
      <c r="M40" s="2">
        <v>44.506999999999998</v>
      </c>
      <c r="N40" s="2"/>
      <c r="O40" s="2"/>
    </row>
    <row r="45" spans="1:15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50" spans="12:14" x14ac:dyDescent="0.25">
      <c r="L50" s="2">
        <f>AVERAGE(L27:L40)</f>
        <v>108.2402142857143</v>
      </c>
      <c r="M50" s="2">
        <f>AVERAGE(M27:M40)</f>
        <v>38.371571428571428</v>
      </c>
      <c r="N50" s="2" t="e">
        <f>AVERAGE(N27:N40)</f>
        <v>#DIV/0!</v>
      </c>
    </row>
    <row r="51" spans="12:14" x14ac:dyDescent="0.25">
      <c r="L51" s="4" t="e">
        <f>L50/N50</f>
        <v>#DIV/0!</v>
      </c>
      <c r="M51" s="4" t="e">
        <f>M50/N50</f>
        <v>#DIV/0!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3"/>
  <sheetViews>
    <sheetView zoomScale="120" zoomScaleNormal="120" workbookViewId="0">
      <selection activeCell="B27" sqref="B27:C27"/>
    </sheetView>
  </sheetViews>
  <sheetFormatPr defaultColWidth="8.7109375" defaultRowHeight="15" x14ac:dyDescent="0.25"/>
  <cols>
    <col min="1" max="1" width="9.140625" bestFit="1" customWidth="1"/>
    <col min="2" max="7" width="19.7109375" customWidth="1"/>
    <col min="8" max="8" width="15.42578125" bestFit="1" customWidth="1"/>
    <col min="11" max="11" width="5.140625" customWidth="1"/>
    <col min="12" max="12" width="11.42578125" customWidth="1"/>
    <col min="13" max="13" width="14.140625" customWidth="1"/>
    <col min="16" max="16" width="9.42578125" bestFit="1" customWidth="1"/>
    <col min="19" max="19" width="19.140625" customWidth="1"/>
    <col min="22" max="22" width="10.42578125" bestFit="1" customWidth="1"/>
  </cols>
  <sheetData>
    <row r="1" spans="1:1" ht="17.25" x14ac:dyDescent="0.3">
      <c r="A1" s="118" t="s">
        <v>161</v>
      </c>
    </row>
    <row r="17" spans="1:11" x14ac:dyDescent="0.25">
      <c r="K17" s="5"/>
    </row>
    <row r="18" spans="1:11" x14ac:dyDescent="0.25">
      <c r="F18" s="14"/>
    </row>
    <row r="22" spans="1:11" ht="17.25" x14ac:dyDescent="0.25">
      <c r="A22" s="73" t="s">
        <v>2</v>
      </c>
      <c r="B22" s="5"/>
    </row>
    <row r="23" spans="1:11" x14ac:dyDescent="0.25">
      <c r="B23" s="5"/>
      <c r="E23" s="5"/>
    </row>
    <row r="24" spans="1:11" x14ac:dyDescent="0.25">
      <c r="B24" s="5"/>
      <c r="E24" s="5"/>
      <c r="F24" s="1"/>
    </row>
    <row r="25" spans="1:11" x14ac:dyDescent="0.25">
      <c r="B25" s="5"/>
    </row>
    <row r="26" spans="1:11" x14ac:dyDescent="0.25">
      <c r="B26" s="5"/>
    </row>
    <row r="27" spans="1:11" ht="60" x14ac:dyDescent="0.25">
      <c r="B27" s="122" t="s">
        <v>30</v>
      </c>
      <c r="C27" s="122" t="s">
        <v>31</v>
      </c>
    </row>
    <row r="28" spans="1:11" x14ac:dyDescent="0.25">
      <c r="A28" t="s">
        <v>4</v>
      </c>
      <c r="B28" s="120">
        <v>20.693000000000001</v>
      </c>
      <c r="C28" s="121">
        <v>19</v>
      </c>
    </row>
    <row r="29" spans="1:11" x14ac:dyDescent="0.25">
      <c r="A29" t="s">
        <v>8</v>
      </c>
      <c r="B29" s="120">
        <v>21.497</v>
      </c>
      <c r="C29" s="121">
        <v>20</v>
      </c>
    </row>
    <row r="30" spans="1:11" x14ac:dyDescent="0.25">
      <c r="A30" t="s">
        <v>9</v>
      </c>
      <c r="B30" s="120">
        <v>20.382999999999999</v>
      </c>
      <c r="C30" s="121">
        <v>20</v>
      </c>
    </row>
    <row r="31" spans="1:11" x14ac:dyDescent="0.25">
      <c r="A31" t="s">
        <v>10</v>
      </c>
      <c r="B31" s="120">
        <v>20.463000000000001</v>
      </c>
      <c r="C31" s="121">
        <v>20</v>
      </c>
    </row>
    <row r="32" spans="1:11" x14ac:dyDescent="0.25">
      <c r="A32" t="s">
        <v>11</v>
      </c>
      <c r="B32" s="120">
        <v>21.501000000000001</v>
      </c>
      <c r="C32" s="121">
        <v>22</v>
      </c>
    </row>
    <row r="33" spans="1:25" x14ac:dyDescent="0.25">
      <c r="A33" t="s">
        <v>12</v>
      </c>
      <c r="B33" s="120">
        <v>22.314</v>
      </c>
      <c r="C33" s="121">
        <v>23</v>
      </c>
    </row>
    <row r="34" spans="1:25" x14ac:dyDescent="0.25">
      <c r="A34" t="s">
        <v>13</v>
      </c>
      <c r="B34" s="120">
        <v>22.962</v>
      </c>
      <c r="C34" s="121">
        <v>22</v>
      </c>
      <c r="T34" s="2" t="e">
        <f>#REF!/#REF!</f>
        <v>#REF!</v>
      </c>
      <c r="W34" s="2" t="e">
        <f>#REF!*#REF!</f>
        <v>#REF!</v>
      </c>
      <c r="X34" s="2">
        <v>30.394019700985048</v>
      </c>
      <c r="Y34">
        <v>30</v>
      </c>
    </row>
    <row r="35" spans="1:25" x14ac:dyDescent="0.25">
      <c r="A35" t="s">
        <v>14</v>
      </c>
      <c r="B35" s="120">
        <v>22.335000000000001</v>
      </c>
      <c r="C35" s="121">
        <v>22</v>
      </c>
      <c r="T35" s="2" t="e">
        <f>#REF!/#REF!</f>
        <v>#REF!</v>
      </c>
      <c r="W35" s="2" t="e">
        <f>#REF!*#REF!</f>
        <v>#REF!</v>
      </c>
      <c r="X35" s="2">
        <v>31.90910225995755</v>
      </c>
      <c r="Y35">
        <v>32</v>
      </c>
    </row>
    <row r="36" spans="1:25" x14ac:dyDescent="0.25">
      <c r="A36" t="s">
        <v>15</v>
      </c>
      <c r="B36" s="120">
        <v>21.951000000000001</v>
      </c>
      <c r="C36" s="121">
        <v>21</v>
      </c>
      <c r="T36" s="2" t="e">
        <f>#REF!/#REF!</f>
        <v>#REF!</v>
      </c>
      <c r="W36" s="2" t="e">
        <f>#REF!*#REF!</f>
        <v>#REF!</v>
      </c>
      <c r="X36" s="2">
        <v>32.871164119766433</v>
      </c>
      <c r="Y36">
        <v>33</v>
      </c>
    </row>
    <row r="37" spans="1:25" x14ac:dyDescent="0.25">
      <c r="A37" t="s">
        <v>16</v>
      </c>
      <c r="B37" s="120">
        <v>22.026</v>
      </c>
      <c r="C37" s="121">
        <v>21</v>
      </c>
      <c r="T37" s="2" t="e">
        <f>#REF!/#REF!</f>
        <v>#REF!</v>
      </c>
      <c r="W37" s="2" t="e">
        <f>#REF!*#REF!</f>
        <v>#REF!</v>
      </c>
      <c r="X37" s="2">
        <v>33.930042693431204</v>
      </c>
      <c r="Y37">
        <v>34</v>
      </c>
    </row>
    <row r="38" spans="1:25" x14ac:dyDescent="0.25">
      <c r="A38" t="s">
        <v>17</v>
      </c>
      <c r="B38" s="120">
        <v>22.434000000000001</v>
      </c>
      <c r="C38" s="121">
        <v>20</v>
      </c>
      <c r="T38" s="2" t="e">
        <f>#REF!/#REF!</f>
        <v>#REF!</v>
      </c>
      <c r="W38" s="2" t="e">
        <f>#REF!*#REF!</f>
        <v>#REF!</v>
      </c>
      <c r="X38" s="2">
        <v>34.798644338118024</v>
      </c>
      <c r="Y38">
        <v>35</v>
      </c>
    </row>
    <row r="39" spans="1:25" x14ac:dyDescent="0.25">
      <c r="A39" t="s">
        <v>18</v>
      </c>
      <c r="B39" s="120">
        <v>24.059000000000001</v>
      </c>
      <c r="C39" s="121">
        <v>22</v>
      </c>
      <c r="T39" s="2" t="e">
        <f>#REF!/#REF!</f>
        <v>#REF!</v>
      </c>
      <c r="W39" s="2" t="e">
        <f>#REF!*#REF!</f>
        <v>#REF!</v>
      </c>
      <c r="X39" s="2">
        <v>36.635973923851559</v>
      </c>
      <c r="Y39">
        <v>37</v>
      </c>
    </row>
    <row r="40" spans="1:25" x14ac:dyDescent="0.25">
      <c r="A40" t="s">
        <v>19</v>
      </c>
      <c r="B40" s="120">
        <v>23.266999999999999</v>
      </c>
      <c r="C40" s="121">
        <v>21</v>
      </c>
      <c r="T40" s="2" t="e">
        <f>#REF!/#REF!</f>
        <v>#REF!</v>
      </c>
      <c r="W40" s="2" t="e">
        <f>#REF!*#REF!</f>
        <v>#REF!</v>
      </c>
      <c r="X40" s="2">
        <v>37.750359367513177</v>
      </c>
      <c r="Y40">
        <v>38</v>
      </c>
    </row>
    <row r="41" spans="1:25" x14ac:dyDescent="0.25">
      <c r="A41" s="1" t="s">
        <v>20</v>
      </c>
      <c r="B41" s="120">
        <v>20</v>
      </c>
      <c r="C41" s="120">
        <v>19</v>
      </c>
      <c r="T41" s="2" t="e">
        <f>#REF!/#REF!</f>
        <v>#REF!</v>
      </c>
      <c r="W41" s="2" t="e">
        <f>#REF!*#REF!</f>
        <v>#REF!</v>
      </c>
      <c r="X41" s="2">
        <v>37.657603961303934</v>
      </c>
      <c r="Y41">
        <v>38</v>
      </c>
    </row>
    <row r="42" spans="1:25" x14ac:dyDescent="0.25">
      <c r="A42" s="1" t="s">
        <v>21</v>
      </c>
      <c r="B42" s="120">
        <v>17</v>
      </c>
      <c r="C42" s="120">
        <v>15</v>
      </c>
      <c r="T42" s="2" t="e">
        <f>#REF!/#REF!</f>
        <v>#REF!</v>
      </c>
      <c r="W42" s="2" t="e">
        <f>#REF!*#REF!</f>
        <v>#REF!</v>
      </c>
      <c r="X42" s="2">
        <v>38.439977225944908</v>
      </c>
      <c r="Y42">
        <v>38</v>
      </c>
    </row>
    <row r="43" spans="1:25" x14ac:dyDescent="0.25">
      <c r="B43" s="2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3"/>
  <sheetViews>
    <sheetView zoomScaleNormal="100" workbookViewId="0"/>
  </sheetViews>
  <sheetFormatPr defaultColWidth="9.140625" defaultRowHeight="16.5" x14ac:dyDescent="0.3"/>
  <cols>
    <col min="1" max="1" width="26.28515625" style="7" customWidth="1"/>
    <col min="2" max="2" width="21.140625" style="7" customWidth="1"/>
    <col min="3" max="3" width="10.140625" style="7" customWidth="1"/>
    <col min="4" max="4" width="12.42578125" style="7" customWidth="1"/>
    <col min="5" max="5" width="20.42578125" style="7" customWidth="1"/>
    <col min="6" max="6" width="14.42578125" style="7" customWidth="1"/>
    <col min="7" max="7" width="10.42578125" style="7" customWidth="1"/>
    <col min="8" max="8" width="26" style="7" customWidth="1"/>
    <col min="9" max="9" width="14.140625" style="7" customWidth="1"/>
    <col min="10" max="10" width="11.140625" style="7" customWidth="1"/>
    <col min="11" max="11" width="9.140625" style="7" customWidth="1"/>
    <col min="12" max="12" width="11.42578125" style="7" customWidth="1"/>
    <col min="13" max="13" width="26" style="7" customWidth="1"/>
    <col min="14" max="14" width="25.42578125" style="7" customWidth="1"/>
    <col min="15" max="15" width="20.140625" style="7" customWidth="1"/>
    <col min="16" max="18" width="25.42578125" style="7" customWidth="1"/>
    <col min="19" max="19" width="35.42578125" style="7" customWidth="1"/>
    <col min="20" max="20" width="40.7109375" style="7" customWidth="1"/>
    <col min="21" max="21" width="25.42578125" style="7" customWidth="1"/>
    <col min="22" max="22" width="7.42578125" style="7" customWidth="1"/>
    <col min="23" max="23" width="20.140625" style="7" customWidth="1"/>
    <col min="24" max="24" width="25.42578125" style="7" customWidth="1"/>
    <col min="25" max="25" width="7.42578125" style="7" customWidth="1"/>
    <col min="26" max="26" width="20.140625" style="7" customWidth="1"/>
    <col min="27" max="27" width="25.42578125" style="7" customWidth="1"/>
    <col min="28" max="28" width="5.7109375" style="7" customWidth="1"/>
    <col min="29" max="29" width="6.7109375" style="7" customWidth="1"/>
    <col min="30" max="30" width="9.7109375" style="7" customWidth="1"/>
    <col min="31" max="31" width="7.28515625" style="7" customWidth="1"/>
    <col min="32" max="32" width="6.42578125" style="7" customWidth="1"/>
    <col min="33" max="33" width="9.140625" style="7" customWidth="1"/>
    <col min="34" max="34" width="6.140625" style="7" customWidth="1"/>
    <col min="35" max="35" width="8.42578125" style="7" customWidth="1"/>
    <col min="36" max="36" width="5.7109375" style="7" customWidth="1"/>
    <col min="37" max="37" width="7.7109375" style="7" customWidth="1"/>
    <col min="38" max="38" width="17.42578125" style="7" customWidth="1"/>
    <col min="39" max="39" width="7.140625" style="7" customWidth="1"/>
    <col min="40" max="40" width="12.28515625" style="7" customWidth="1"/>
    <col min="41" max="41" width="7.140625" style="7" customWidth="1"/>
    <col min="42" max="42" width="10" style="7" customWidth="1"/>
    <col min="43" max="43" width="7.7109375" style="7" customWidth="1"/>
    <col min="44" max="44" width="9.42578125" style="7" customWidth="1"/>
    <col min="45" max="45" width="14.42578125" style="7" customWidth="1"/>
    <col min="46" max="46" width="18" style="7" customWidth="1"/>
    <col min="47" max="47" width="5.7109375" style="7" customWidth="1"/>
    <col min="48" max="48" width="6.42578125" style="7" customWidth="1"/>
    <col min="49" max="49" width="9.7109375" style="7" customWidth="1"/>
    <col min="50" max="50" width="7.28515625" style="7" customWidth="1"/>
    <col min="51" max="51" width="9.140625" style="7" customWidth="1"/>
    <col min="52" max="52" width="7.7109375" style="7" customWidth="1"/>
    <col min="53" max="53" width="17.42578125" style="7" customWidth="1"/>
    <col min="54" max="55" width="7.140625" style="7" customWidth="1"/>
    <col min="56" max="56" width="8.42578125" style="7" customWidth="1"/>
    <col min="57" max="58" width="7.7109375" style="7" customWidth="1"/>
    <col min="59" max="59" width="9.42578125" style="7" customWidth="1"/>
    <col min="60" max="60" width="14.42578125" style="7" customWidth="1"/>
    <col min="61" max="61" width="18" style="7" customWidth="1"/>
    <col min="62" max="62" width="7" style="7" customWidth="1"/>
    <col min="63" max="63" width="6.42578125" style="7" customWidth="1"/>
    <col min="64" max="64" width="9.7109375" style="7" customWidth="1"/>
    <col min="65" max="65" width="7.28515625" style="7" customWidth="1"/>
    <col min="66" max="66" width="6.42578125" style="7" customWidth="1"/>
    <col min="67" max="67" width="9.140625" style="7" customWidth="1"/>
    <col min="68" max="68" width="5.7109375" style="7" customWidth="1"/>
    <col min="69" max="69" width="7.7109375" style="7" customWidth="1"/>
    <col min="70" max="70" width="17.42578125" style="7" customWidth="1"/>
    <col min="71" max="72" width="7.140625" style="7" customWidth="1"/>
    <col min="73" max="73" width="6.42578125" style="7" customWidth="1"/>
    <col min="74" max="75" width="7.7109375" style="7" customWidth="1"/>
    <col min="76" max="76" width="9.42578125" style="7" customWidth="1"/>
    <col min="77" max="77" width="14.42578125" style="7" customWidth="1"/>
    <col min="78" max="78" width="18" style="7" customWidth="1"/>
    <col min="79" max="79" width="5.7109375" style="7" customWidth="1"/>
    <col min="80" max="80" width="6.42578125" style="7" customWidth="1"/>
    <col min="81" max="81" width="9.7109375" style="7" customWidth="1"/>
    <col min="82" max="82" width="7.28515625" style="7" customWidth="1"/>
    <col min="83" max="83" width="9.140625" style="7" customWidth="1"/>
    <col min="84" max="84" width="6.140625" style="7" customWidth="1"/>
    <col min="85" max="85" width="8.42578125" style="7" customWidth="1"/>
    <col min="86" max="86" width="7" style="7" customWidth="1"/>
    <col min="87" max="87" width="7.7109375" style="7" customWidth="1"/>
    <col min="88" max="88" width="17.42578125" style="7" customWidth="1"/>
    <col min="89" max="90" width="7.140625" style="7" customWidth="1"/>
    <col min="91" max="91" width="25.42578125" style="7" customWidth="1"/>
    <col min="92" max="92" width="7" style="7" customWidth="1"/>
    <col min="93" max="93" width="20.140625" style="7" customWidth="1"/>
    <col min="94" max="94" width="25.42578125" style="7" customWidth="1"/>
    <col min="95" max="95" width="13.7109375" style="7" bestFit="1" customWidth="1"/>
    <col min="96" max="96" width="15.7109375" style="7" bestFit="1" customWidth="1"/>
    <col min="97" max="97" width="13.7109375" style="7" bestFit="1" customWidth="1"/>
    <col min="98" max="98" width="13.140625" style="7" bestFit="1" customWidth="1"/>
    <col min="99" max="99" width="13.7109375" style="7" bestFit="1" customWidth="1"/>
    <col min="100" max="100" width="15" style="7" bestFit="1" customWidth="1"/>
    <col min="101" max="102" width="13.7109375" style="7" bestFit="1" customWidth="1"/>
    <col min="103" max="103" width="19.42578125" style="7" bestFit="1" customWidth="1"/>
    <col min="104" max="104" width="23.42578125" style="7" bestFit="1" customWidth="1"/>
    <col min="105" max="105" width="13.7109375" style="7" bestFit="1" customWidth="1"/>
    <col min="106" max="106" width="13.140625" style="7" bestFit="1" customWidth="1"/>
    <col min="107" max="107" width="13.7109375" style="7" bestFit="1" customWidth="1"/>
    <col min="108" max="108" width="12.7109375" style="7" bestFit="1" customWidth="1"/>
    <col min="109" max="109" width="8.42578125" style="7" customWidth="1"/>
    <col min="110" max="110" width="6.7109375" style="7" customWidth="1"/>
    <col min="111" max="111" width="14.28515625" style="7" bestFit="1" customWidth="1"/>
    <col min="112" max="112" width="13.7109375" style="7" bestFit="1" customWidth="1"/>
    <col min="113" max="113" width="14.28515625" style="7" bestFit="1" customWidth="1"/>
    <col min="114" max="114" width="13.7109375" style="7" bestFit="1" customWidth="1"/>
    <col min="115" max="115" width="14.28515625" style="7" bestFit="1" customWidth="1"/>
    <col min="116" max="116" width="15.42578125" style="7" bestFit="1" customWidth="1"/>
    <col min="117" max="117" width="16.28515625" style="7" bestFit="1" customWidth="1"/>
    <col min="118" max="118" width="20.42578125" style="7" bestFit="1" customWidth="1"/>
    <col min="119" max="119" width="19.7109375" style="7" bestFit="1" customWidth="1"/>
    <col min="120" max="120" width="23.7109375" style="7" bestFit="1" customWidth="1"/>
    <col min="121" max="121" width="13.7109375" style="7" bestFit="1" customWidth="1"/>
    <col min="122" max="122" width="11" style="7" bestFit="1" customWidth="1"/>
    <col min="123" max="123" width="13.7109375" style="7" bestFit="1" customWidth="1"/>
    <col min="124" max="124" width="12.28515625" style="7" bestFit="1" customWidth="1"/>
    <col min="125" max="125" width="13.7109375" style="7" bestFit="1" customWidth="1"/>
    <col min="126" max="126" width="15.7109375" style="7" bestFit="1" customWidth="1"/>
    <col min="127" max="127" width="13.7109375" style="7" bestFit="1" customWidth="1"/>
    <col min="128" max="128" width="13.140625" style="7" bestFit="1" customWidth="1"/>
    <col min="129" max="129" width="14.28515625" style="7" bestFit="1" customWidth="1"/>
    <col min="130" max="130" width="12.42578125" style="7" bestFit="1" customWidth="1"/>
    <col min="131" max="131" width="13.7109375" style="7" bestFit="1" customWidth="1"/>
    <col min="132" max="132" width="15" style="7" bestFit="1" customWidth="1"/>
    <col min="133" max="133" width="14.28515625" style="7" bestFit="1" customWidth="1"/>
    <col min="134" max="134" width="11.42578125" style="7" bestFit="1" customWidth="1"/>
    <col min="135" max="136" width="13.7109375" style="7" bestFit="1" customWidth="1"/>
    <col min="137" max="137" width="19.42578125" style="7" bestFit="1" customWidth="1"/>
    <col min="138" max="138" width="23.42578125" style="7" bestFit="1" customWidth="1"/>
    <col min="139" max="139" width="13.7109375" style="7" bestFit="1" customWidth="1"/>
    <col min="140" max="140" width="13.140625" style="7" bestFit="1" customWidth="1"/>
    <col min="141" max="141" width="13.7109375" style="7" bestFit="1" customWidth="1"/>
    <col min="142" max="142" width="12.7109375" style="7" bestFit="1" customWidth="1"/>
    <col min="143" max="143" width="6.42578125" style="7" customWidth="1"/>
    <col min="144" max="144" width="6.7109375" style="7" customWidth="1"/>
    <col min="145" max="145" width="14.28515625" style="7" bestFit="1" customWidth="1"/>
    <col min="146" max="146" width="13.7109375" style="7" bestFit="1" customWidth="1"/>
    <col min="147" max="147" width="14.28515625" style="7" bestFit="1" customWidth="1"/>
    <col min="148" max="148" width="13.7109375" style="7" bestFit="1" customWidth="1"/>
    <col min="149" max="149" width="14.28515625" style="7" bestFit="1" customWidth="1"/>
    <col min="150" max="150" width="15.42578125" style="7" bestFit="1" customWidth="1"/>
    <col min="151" max="151" width="16.28515625" style="7" bestFit="1" customWidth="1"/>
    <col min="152" max="152" width="20.42578125" style="7" bestFit="1" customWidth="1"/>
    <col min="153" max="153" width="19.7109375" style="7" bestFit="1" customWidth="1"/>
    <col min="154" max="154" width="23.7109375" style="7" bestFit="1" customWidth="1"/>
    <col min="155" max="155" width="13.7109375" style="7" bestFit="1" customWidth="1"/>
    <col min="156" max="156" width="11" style="7" bestFit="1" customWidth="1"/>
    <col min="157" max="157" width="13.7109375" style="7" bestFit="1" customWidth="1"/>
    <col min="158" max="158" width="12.28515625" style="7" bestFit="1" customWidth="1"/>
    <col min="159" max="159" width="13.7109375" style="7" bestFit="1" customWidth="1"/>
    <col min="160" max="160" width="15.7109375" style="7" bestFit="1" customWidth="1"/>
    <col min="161" max="161" width="13.7109375" style="7" bestFit="1" customWidth="1"/>
    <col min="162" max="162" width="13.140625" style="7" bestFit="1" customWidth="1"/>
    <col min="163" max="163" width="13.7109375" style="7" bestFit="1" customWidth="1"/>
    <col min="164" max="164" width="15" style="7" bestFit="1" customWidth="1"/>
    <col min="165" max="165" width="14.28515625" style="7" bestFit="1" customWidth="1"/>
    <col min="166" max="166" width="11.7109375" style="7" bestFit="1" customWidth="1"/>
    <col min="167" max="167" width="14.28515625" style="7" bestFit="1" customWidth="1"/>
    <col min="168" max="168" width="14.42578125" style="7" bestFit="1" customWidth="1"/>
    <col min="169" max="169" width="14.28515625" style="7" bestFit="1" customWidth="1"/>
    <col min="170" max="170" width="11.42578125" style="7" bestFit="1" customWidth="1"/>
    <col min="171" max="172" width="13.7109375" style="7" bestFit="1" customWidth="1"/>
    <col min="173" max="173" width="19.42578125" style="7" bestFit="1" customWidth="1"/>
    <col min="174" max="174" width="23.42578125" style="7" bestFit="1" customWidth="1"/>
    <col min="175" max="175" width="13.7109375" style="7" bestFit="1" customWidth="1"/>
    <col min="176" max="176" width="13.140625" style="7" bestFit="1" customWidth="1"/>
    <col min="177" max="177" width="13.7109375" style="7" bestFit="1" customWidth="1"/>
    <col min="178" max="178" width="12.7109375" style="7" bestFit="1" customWidth="1"/>
    <col min="179" max="179" width="25.42578125" style="7" bestFit="1" customWidth="1"/>
    <col min="180" max="16384" width="9.140625" style="7"/>
  </cols>
  <sheetData>
    <row r="1" spans="1:7" ht="17.25" x14ac:dyDescent="0.3">
      <c r="A1" s="118" t="s">
        <v>162</v>
      </c>
    </row>
    <row r="2" spans="1:7" ht="17.25" x14ac:dyDescent="0.3">
      <c r="A2" s="118" t="s">
        <v>32</v>
      </c>
      <c r="G2" s="118" t="s">
        <v>33</v>
      </c>
    </row>
    <row r="22" spans="1:11" ht="17.25" x14ac:dyDescent="0.3">
      <c r="A22" s="118" t="s">
        <v>2</v>
      </c>
    </row>
    <row r="24" spans="1:11" x14ac:dyDescent="0.3">
      <c r="A24" s="5"/>
    </row>
    <row r="25" spans="1:11" x14ac:dyDescent="0.3">
      <c r="A25" s="5"/>
    </row>
    <row r="28" spans="1:11" x14ac:dyDescent="0.3">
      <c r="C28" s="5"/>
    </row>
    <row r="30" spans="1:11" x14ac:dyDescent="0.3">
      <c r="A30" s="7" t="s">
        <v>34</v>
      </c>
    </row>
    <row r="32" spans="1:11" ht="54" customHeight="1" x14ac:dyDescent="0.3">
      <c r="A32" s="19"/>
      <c r="B32" s="19" t="s">
        <v>35</v>
      </c>
      <c r="C32" s="19" t="s">
        <v>36</v>
      </c>
      <c r="D32" s="19" t="s">
        <v>37</v>
      </c>
      <c r="E32" s="19" t="s">
        <v>38</v>
      </c>
      <c r="F32" s="19"/>
      <c r="G32" s="19" t="s">
        <v>35</v>
      </c>
      <c r="H32" s="19" t="s">
        <v>36</v>
      </c>
      <c r="I32" s="19" t="s">
        <v>37</v>
      </c>
      <c r="J32" s="19"/>
      <c r="K32" s="19" t="s">
        <v>35</v>
      </c>
    </row>
    <row r="33" spans="1:9" x14ac:dyDescent="0.3">
      <c r="A33" s="7" t="s">
        <v>39</v>
      </c>
      <c r="B33" s="10">
        <f>$F$33*G33</f>
        <v>83.578716525785822</v>
      </c>
      <c r="C33" s="10">
        <f>H33*100</f>
        <v>15.448330536308132</v>
      </c>
      <c r="D33" s="10">
        <f>I33*100</f>
        <v>0.97295293790604054</v>
      </c>
      <c r="E33" s="10">
        <f>C33+D33</f>
        <v>16.421283474214174</v>
      </c>
      <c r="F33" s="7">
        <v>100</v>
      </c>
      <c r="G33" s="8">
        <v>0.83578716525785823</v>
      </c>
      <c r="H33" s="21">
        <v>0.15448330536308133</v>
      </c>
      <c r="I33" s="21">
        <v>9.7295293790604052E-3</v>
      </c>
    </row>
    <row r="34" spans="1:9" x14ac:dyDescent="0.3">
      <c r="A34" s="6" t="s">
        <v>23</v>
      </c>
      <c r="B34" s="15">
        <f>$F$33*G34</f>
        <v>84.764259763223691</v>
      </c>
      <c r="C34" s="10">
        <f t="shared" ref="C34:C59" si="0">H34*100</f>
        <v>14.796446973987761</v>
      </c>
      <c r="D34" s="10">
        <f t="shared" ref="D34:D59" si="1">I34*100</f>
        <v>0.43929326278854525</v>
      </c>
      <c r="E34" s="15">
        <f t="shared" ref="E34:E59" si="2">C34+D34</f>
        <v>15.235740236776307</v>
      </c>
      <c r="F34" s="6"/>
      <c r="G34" s="24">
        <v>0.84764259763223693</v>
      </c>
      <c r="H34" s="25">
        <v>0.14796446973987762</v>
      </c>
      <c r="I34" s="25">
        <v>4.3929326278854524E-3</v>
      </c>
    </row>
    <row r="35" spans="1:9" x14ac:dyDescent="0.3">
      <c r="A35" s="7" t="s">
        <v>40</v>
      </c>
      <c r="B35" s="10">
        <f t="shared" ref="B35:B58" si="3">$F$33*G35</f>
        <v>73.712021136063413</v>
      </c>
      <c r="C35" s="10">
        <f t="shared" si="0"/>
        <v>25.656832526053137</v>
      </c>
      <c r="D35" s="10">
        <f t="shared" si="1"/>
        <v>0.63114633788345809</v>
      </c>
      <c r="E35" s="10">
        <f t="shared" si="2"/>
        <v>26.287978863936594</v>
      </c>
      <c r="G35" s="8">
        <v>0.7371202113606341</v>
      </c>
      <c r="H35" s="21">
        <v>0.25656832526053136</v>
      </c>
      <c r="I35" s="21">
        <v>6.3114633788345807E-3</v>
      </c>
    </row>
    <row r="36" spans="1:9" x14ac:dyDescent="0.3">
      <c r="A36" s="7" t="s">
        <v>41</v>
      </c>
      <c r="B36" s="10">
        <f t="shared" si="3"/>
        <v>87.562464116358683</v>
      </c>
      <c r="C36" s="10">
        <f t="shared" si="0"/>
        <v>12.042018414953112</v>
      </c>
      <c r="D36" s="10">
        <f t="shared" si="1"/>
        <v>0.39551746868820042</v>
      </c>
      <c r="E36" s="10">
        <f t="shared" si="2"/>
        <v>12.437535883641313</v>
      </c>
      <c r="G36" s="8">
        <v>0.87562464116358685</v>
      </c>
      <c r="H36" s="21">
        <v>0.12042018414953112</v>
      </c>
      <c r="I36" s="21">
        <v>3.9551746868820041E-3</v>
      </c>
    </row>
    <row r="37" spans="1:9" x14ac:dyDescent="0.3">
      <c r="A37" s="7" t="s">
        <v>42</v>
      </c>
      <c r="B37" s="10">
        <f t="shared" si="3"/>
        <v>83.018763491448496</v>
      </c>
      <c r="C37" s="10">
        <f t="shared" si="0"/>
        <v>16.516300437261304</v>
      </c>
      <c r="D37" s="10">
        <f t="shared" si="1"/>
        <v>0.46493607129019759</v>
      </c>
      <c r="E37" s="10">
        <f t="shared" si="2"/>
        <v>16.9812365085515</v>
      </c>
      <c r="G37" s="8">
        <v>0.830187634914485</v>
      </c>
      <c r="H37" s="21">
        <v>0.16516300437261305</v>
      </c>
      <c r="I37" s="21">
        <v>4.6493607129019761E-3</v>
      </c>
    </row>
    <row r="38" spans="1:9" x14ac:dyDescent="0.3">
      <c r="A38" s="7" t="s">
        <v>43</v>
      </c>
      <c r="B38" s="10">
        <f t="shared" si="3"/>
        <v>33.402489626556012</v>
      </c>
      <c r="C38" s="10">
        <f t="shared" si="0"/>
        <v>65.560165975103729</v>
      </c>
      <c r="D38" s="10">
        <f t="shared" si="1"/>
        <v>1.0373443983402488</v>
      </c>
      <c r="E38" s="10">
        <f t="shared" si="2"/>
        <v>66.597510373443981</v>
      </c>
      <c r="G38" s="8">
        <v>0.33402489626556015</v>
      </c>
      <c r="H38" s="21">
        <v>0.65560165975103735</v>
      </c>
      <c r="I38" s="21">
        <v>1.0373443983402489E-2</v>
      </c>
    </row>
    <row r="39" spans="1:9" x14ac:dyDescent="0.3">
      <c r="A39" s="6" t="s">
        <v>24</v>
      </c>
      <c r="B39" s="15">
        <f t="shared" si="3"/>
        <v>77.870010912929132</v>
      </c>
      <c r="C39" s="10">
        <f t="shared" si="0"/>
        <v>21.770399126965671</v>
      </c>
      <c r="D39" s="10">
        <f t="shared" si="1"/>
        <v>0.35958996010519351</v>
      </c>
      <c r="E39" s="15">
        <f t="shared" si="2"/>
        <v>22.129989087070864</v>
      </c>
      <c r="F39" s="6"/>
      <c r="G39" s="24">
        <v>0.77870010912929133</v>
      </c>
      <c r="H39" s="25">
        <v>0.2177039912696567</v>
      </c>
      <c r="I39" s="25">
        <v>3.5958996010519348E-3</v>
      </c>
    </row>
    <row r="40" spans="1:9" x14ac:dyDescent="0.3">
      <c r="A40" s="7" t="s">
        <v>44</v>
      </c>
      <c r="B40" s="10">
        <f t="shared" si="3"/>
        <v>87.328264639189015</v>
      </c>
      <c r="C40" s="10">
        <f>H40*100</f>
        <v>12.342714863723266</v>
      </c>
      <c r="D40" s="10">
        <f t="shared" si="1"/>
        <v>0.32902049708772396</v>
      </c>
      <c r="E40" s="10">
        <f t="shared" si="2"/>
        <v>12.67173536081099</v>
      </c>
      <c r="G40" s="8">
        <v>0.87328264639189013</v>
      </c>
      <c r="H40" s="21">
        <v>0.12342714863723267</v>
      </c>
      <c r="I40" s="21">
        <v>3.2902049708772398E-3</v>
      </c>
    </row>
    <row r="41" spans="1:9" x14ac:dyDescent="0.3">
      <c r="A41" s="7" t="s">
        <v>45</v>
      </c>
      <c r="B41" s="10">
        <f t="shared" si="3"/>
        <v>73.933321817239602</v>
      </c>
      <c r="C41" s="10">
        <f t="shared" si="0"/>
        <v>25.686647089307307</v>
      </c>
      <c r="D41" s="10">
        <f t="shared" si="1"/>
        <v>0.38003109345310071</v>
      </c>
      <c r="E41" s="10">
        <f t="shared" si="2"/>
        <v>26.066678182760409</v>
      </c>
      <c r="G41" s="8">
        <v>0.73933321817239595</v>
      </c>
      <c r="H41" s="21">
        <v>0.25686647089307307</v>
      </c>
      <c r="I41" s="21">
        <v>3.8003109345310072E-3</v>
      </c>
    </row>
    <row r="42" spans="1:9" x14ac:dyDescent="0.3">
      <c r="A42" s="7" t="s">
        <v>46</v>
      </c>
      <c r="B42" s="10">
        <f t="shared" si="3"/>
        <v>60.75949367088608</v>
      </c>
      <c r="C42" s="10">
        <f t="shared" si="0"/>
        <v>38.528481012658226</v>
      </c>
      <c r="D42" s="10">
        <f t="shared" si="1"/>
        <v>0.71202531645569622</v>
      </c>
      <c r="E42" s="10">
        <f t="shared" si="2"/>
        <v>39.24050632911392</v>
      </c>
      <c r="G42" s="8">
        <v>0.60759493670886078</v>
      </c>
      <c r="H42" s="21">
        <v>0.38528481012658228</v>
      </c>
      <c r="I42" s="21">
        <v>7.1202531645569618E-3</v>
      </c>
    </row>
    <row r="43" spans="1:9" x14ac:dyDescent="0.3">
      <c r="A43" s="7" t="s">
        <v>47</v>
      </c>
      <c r="B43" s="10">
        <f t="shared" si="3"/>
        <v>72.62119622245541</v>
      </c>
      <c r="C43" s="10">
        <f t="shared" si="0"/>
        <v>27.051416579223503</v>
      </c>
      <c r="D43" s="10">
        <f t="shared" si="1"/>
        <v>0.32738719832109131</v>
      </c>
      <c r="E43" s="10">
        <f t="shared" si="2"/>
        <v>27.378803777544594</v>
      </c>
      <c r="G43" s="8">
        <v>0.72621196222455409</v>
      </c>
      <c r="H43" s="21">
        <v>0.27051416579223503</v>
      </c>
      <c r="I43" s="21">
        <v>3.2738719832109131E-3</v>
      </c>
    </row>
    <row r="44" spans="1:9" x14ac:dyDescent="0.3">
      <c r="A44" s="7" t="s">
        <v>25</v>
      </c>
      <c r="B44" s="10">
        <f t="shared" si="3"/>
        <v>87.114964831433412</v>
      </c>
      <c r="C44" s="10">
        <f t="shared" si="0"/>
        <v>10.80675479020131</v>
      </c>
      <c r="D44" s="10">
        <f t="shared" si="1"/>
        <v>2.0782803783652679</v>
      </c>
      <c r="E44" s="10">
        <f t="shared" si="2"/>
        <v>12.885035168566578</v>
      </c>
      <c r="G44" s="8">
        <v>0.87114964831433417</v>
      </c>
      <c r="H44" s="21">
        <v>0.1080675479020131</v>
      </c>
      <c r="I44" s="21">
        <v>2.078280378365268E-2</v>
      </c>
    </row>
    <row r="45" spans="1:9" x14ac:dyDescent="0.3">
      <c r="A45" s="7" t="s">
        <v>48</v>
      </c>
      <c r="B45" s="10">
        <f t="shared" si="3"/>
        <v>92.60189919649379</v>
      </c>
      <c r="C45" s="10">
        <f t="shared" si="0"/>
        <v>4.6018991964937905</v>
      </c>
      <c r="D45" s="10">
        <f t="shared" si="1"/>
        <v>2.7962016070124176</v>
      </c>
      <c r="E45" s="10">
        <f t="shared" si="2"/>
        <v>7.3981008035062086</v>
      </c>
      <c r="G45" s="8">
        <v>0.92601899196493787</v>
      </c>
      <c r="H45" s="21">
        <v>4.601899196493791E-2</v>
      </c>
      <c r="I45" s="21">
        <v>2.7962016070124177E-2</v>
      </c>
    </row>
    <row r="46" spans="1:9" x14ac:dyDescent="0.3">
      <c r="A46" s="7" t="s">
        <v>49</v>
      </c>
      <c r="B46" s="10">
        <f t="shared" si="3"/>
        <v>70.278528616758734</v>
      </c>
      <c r="C46" s="10">
        <f t="shared" si="0"/>
        <v>26.759901280996591</v>
      </c>
      <c r="D46" s="10">
        <f t="shared" si="1"/>
        <v>2.9615701022446821</v>
      </c>
      <c r="E46" s="10">
        <f t="shared" si="2"/>
        <v>29.721471383241273</v>
      </c>
      <c r="G46" s="8">
        <v>0.70278528616758729</v>
      </c>
      <c r="H46" s="21">
        <v>0.2675990128099659</v>
      </c>
      <c r="I46" s="21">
        <v>2.961570102244682E-2</v>
      </c>
    </row>
    <row r="47" spans="1:9" x14ac:dyDescent="0.3">
      <c r="A47" s="7" t="s">
        <v>50</v>
      </c>
      <c r="B47" s="10">
        <f t="shared" si="3"/>
        <v>87.482250136537402</v>
      </c>
      <c r="C47" s="10">
        <f t="shared" si="0"/>
        <v>11.878754778809395</v>
      </c>
      <c r="D47" s="10">
        <f t="shared" si="1"/>
        <v>0.63899508465319499</v>
      </c>
      <c r="E47" s="10">
        <f t="shared" si="2"/>
        <v>12.517749863462589</v>
      </c>
      <c r="G47" s="8">
        <v>0.87482250136537409</v>
      </c>
      <c r="H47" s="21">
        <v>0.11878754778809394</v>
      </c>
      <c r="I47" s="21">
        <v>6.3899508465319497E-3</v>
      </c>
    </row>
    <row r="48" spans="1:9" x14ac:dyDescent="0.3">
      <c r="A48" s="7" t="s">
        <v>51</v>
      </c>
      <c r="B48" s="10">
        <f t="shared" si="3"/>
        <v>76.705930138099106</v>
      </c>
      <c r="C48" s="10">
        <f t="shared" si="0"/>
        <v>22.380178716490658</v>
      </c>
      <c r="D48" s="10">
        <f t="shared" si="1"/>
        <v>0.91389114541023564</v>
      </c>
      <c r="E48" s="10">
        <f t="shared" si="2"/>
        <v>23.294069861900894</v>
      </c>
      <c r="G48" s="8">
        <v>0.7670593013809911</v>
      </c>
      <c r="H48" s="21">
        <v>0.22380178716490659</v>
      </c>
      <c r="I48" s="21">
        <v>9.138911454102356E-3</v>
      </c>
    </row>
    <row r="49" spans="1:9" x14ac:dyDescent="0.3">
      <c r="A49" s="6" t="s">
        <v>52</v>
      </c>
      <c r="B49" s="15">
        <f t="shared" si="3"/>
        <v>80.118608721558118</v>
      </c>
      <c r="C49" s="10">
        <f t="shared" si="0"/>
        <v>15.403306893084572</v>
      </c>
      <c r="D49" s="10">
        <f t="shared" si="1"/>
        <v>4.4780843853573158</v>
      </c>
      <c r="E49" s="15">
        <f t="shared" si="2"/>
        <v>19.881391278441889</v>
      </c>
      <c r="F49" s="6"/>
      <c r="G49" s="24">
        <v>0.80118608721558116</v>
      </c>
      <c r="H49" s="25">
        <v>0.15403306893084573</v>
      </c>
      <c r="I49" s="25">
        <v>4.4780843853573157E-2</v>
      </c>
    </row>
    <row r="50" spans="1:9" x14ac:dyDescent="0.3">
      <c r="A50" s="7" t="s">
        <v>26</v>
      </c>
      <c r="B50" s="10">
        <f t="shared" si="3"/>
        <v>77.821461302447901</v>
      </c>
      <c r="C50" s="10">
        <f t="shared" si="0"/>
        <v>16.301186096242478</v>
      </c>
      <c r="D50" s="10">
        <f t="shared" si="1"/>
        <v>5.87735260130962</v>
      </c>
      <c r="E50" s="10">
        <f t="shared" si="2"/>
        <v>22.178538697552099</v>
      </c>
      <c r="G50" s="8">
        <v>0.77821461302447903</v>
      </c>
      <c r="H50" s="21">
        <v>0.16301186096242479</v>
      </c>
      <c r="I50" s="21">
        <v>5.8773526013096204E-2</v>
      </c>
    </row>
    <row r="51" spans="1:9" x14ac:dyDescent="0.3">
      <c r="A51" s="7" t="s">
        <v>53</v>
      </c>
      <c r="B51" s="10">
        <f t="shared" si="3"/>
        <v>66.121720016485781</v>
      </c>
      <c r="C51" s="10">
        <f t="shared" si="0"/>
        <v>32.31213078719604</v>
      </c>
      <c r="D51" s="10">
        <f t="shared" si="1"/>
        <v>1.5661491963181757</v>
      </c>
      <c r="E51" s="10">
        <f t="shared" si="2"/>
        <v>33.878279983514219</v>
      </c>
      <c r="G51" s="8">
        <v>0.66121720016485785</v>
      </c>
      <c r="H51" s="21">
        <v>0.32312130787196042</v>
      </c>
      <c r="I51" s="21">
        <v>1.5661491963181756E-2</v>
      </c>
    </row>
    <row r="52" spans="1:9" x14ac:dyDescent="0.3">
      <c r="A52" s="7" t="s">
        <v>54</v>
      </c>
      <c r="B52" s="10">
        <f t="shared" si="3"/>
        <v>26.582278481012654</v>
      </c>
      <c r="C52" s="10">
        <f t="shared" si="0"/>
        <v>35.696202531645568</v>
      </c>
      <c r="D52" s="10">
        <f t="shared" si="1"/>
        <v>37.721518987341774</v>
      </c>
      <c r="E52" s="10">
        <f>C52+D52</f>
        <v>73.417721518987349</v>
      </c>
      <c r="G52" s="8">
        <v>0.26582278481012656</v>
      </c>
      <c r="H52" s="21">
        <v>0.35696202531645571</v>
      </c>
      <c r="I52" s="21">
        <v>0.37721518987341773</v>
      </c>
    </row>
    <row r="53" spans="1:9" x14ac:dyDescent="0.3">
      <c r="A53" s="7" t="s">
        <v>55</v>
      </c>
      <c r="B53" s="10">
        <f t="shared" si="3"/>
        <v>73.134180230250095</v>
      </c>
      <c r="C53" s="10">
        <f t="shared" si="0"/>
        <v>17.358078602620086</v>
      </c>
      <c r="D53" s="10">
        <f t="shared" si="1"/>
        <v>9.5077411671298133</v>
      </c>
      <c r="E53" s="10">
        <f t="shared" si="2"/>
        <v>26.865819769749898</v>
      </c>
      <c r="G53" s="8">
        <v>0.73134180230250101</v>
      </c>
      <c r="H53" s="21">
        <v>0.17358078602620086</v>
      </c>
      <c r="I53" s="21">
        <v>9.5077411671298129E-2</v>
      </c>
    </row>
    <row r="54" spans="1:9" x14ac:dyDescent="0.3">
      <c r="A54" s="7" t="s">
        <v>56</v>
      </c>
      <c r="B54" s="10">
        <f t="shared" si="3"/>
        <v>88.23710168085303</v>
      </c>
      <c r="C54" s="10">
        <f t="shared" si="0"/>
        <v>8.8836308883630899</v>
      </c>
      <c r="D54" s="10">
        <f t="shared" si="1"/>
        <v>2.8792674307838859</v>
      </c>
      <c r="E54" s="10">
        <f t="shared" si="2"/>
        <v>11.762898319146975</v>
      </c>
      <c r="G54" s="8">
        <v>0.88237101680853025</v>
      </c>
      <c r="H54" s="21">
        <v>8.8836308883630893E-2</v>
      </c>
      <c r="I54" s="21">
        <v>2.8792674307838859E-2</v>
      </c>
    </row>
    <row r="55" spans="1:9" x14ac:dyDescent="0.3">
      <c r="A55" s="7" t="s">
        <v>57</v>
      </c>
      <c r="B55" s="10">
        <f t="shared" si="3"/>
        <v>43.941326530612244</v>
      </c>
      <c r="C55" s="10">
        <f t="shared" si="0"/>
        <v>34.948979591836739</v>
      </c>
      <c r="D55" s="10">
        <f t="shared" si="1"/>
        <v>21.10969387755102</v>
      </c>
      <c r="E55" s="10">
        <f t="shared" si="2"/>
        <v>56.058673469387756</v>
      </c>
      <c r="G55" s="8">
        <v>0.43941326530612246</v>
      </c>
      <c r="H55" s="21">
        <v>0.34948979591836737</v>
      </c>
      <c r="I55" s="21">
        <v>0.2110969387755102</v>
      </c>
    </row>
    <row r="56" spans="1:9" x14ac:dyDescent="0.3">
      <c r="A56" s="7" t="s">
        <v>58</v>
      </c>
      <c r="B56" s="10">
        <f t="shared" si="3"/>
        <v>77.262797986513448</v>
      </c>
      <c r="C56" s="10">
        <f t="shared" si="0"/>
        <v>17.788963814227372</v>
      </c>
      <c r="D56" s="10">
        <f t="shared" si="1"/>
        <v>4.9482381992591886</v>
      </c>
      <c r="E56" s="10">
        <f t="shared" si="2"/>
        <v>22.737202013486559</v>
      </c>
      <c r="G56" s="8">
        <v>0.77262797986513443</v>
      </c>
      <c r="H56" s="21">
        <v>0.17788963814227371</v>
      </c>
      <c r="I56" s="21">
        <v>4.948238199259189E-2</v>
      </c>
    </row>
    <row r="57" spans="1:9" x14ac:dyDescent="0.3">
      <c r="A57" s="6" t="s">
        <v>27</v>
      </c>
      <c r="B57" s="15">
        <f t="shared" si="3"/>
        <v>85.502599383619213</v>
      </c>
      <c r="C57" s="10">
        <f t="shared" si="0"/>
        <v>13.298882420695451</v>
      </c>
      <c r="D57" s="10">
        <f t="shared" si="1"/>
        <v>1.1985181956853346</v>
      </c>
      <c r="E57" s="15">
        <f t="shared" si="2"/>
        <v>14.497400616380785</v>
      </c>
      <c r="F57" s="6"/>
      <c r="G57" s="24">
        <v>0.85502599383619216</v>
      </c>
      <c r="H57" s="25">
        <v>0.13298882420695451</v>
      </c>
      <c r="I57" s="25">
        <v>1.1985181956853346E-2</v>
      </c>
    </row>
    <row r="58" spans="1:9" x14ac:dyDescent="0.3">
      <c r="A58" s="7" t="s">
        <v>59</v>
      </c>
      <c r="B58" s="10">
        <f t="shared" si="3"/>
        <v>86.994301994301992</v>
      </c>
      <c r="C58" s="10">
        <f t="shared" si="0"/>
        <v>12.207977207977208</v>
      </c>
      <c r="D58" s="10">
        <f t="shared" si="1"/>
        <v>0.79772079772079774</v>
      </c>
      <c r="E58" s="10">
        <f t="shared" si="2"/>
        <v>13.005698005698006</v>
      </c>
      <c r="G58" s="8">
        <v>0.86994301994301992</v>
      </c>
      <c r="H58" s="21">
        <v>0.12207977207977208</v>
      </c>
      <c r="I58" s="21">
        <v>7.9772079772079778E-3</v>
      </c>
    </row>
    <row r="59" spans="1:9" x14ac:dyDescent="0.3">
      <c r="A59" s="7" t="s">
        <v>60</v>
      </c>
      <c r="B59" s="10">
        <f>$F$33*G59</f>
        <v>85.085447954427764</v>
      </c>
      <c r="C59" s="10">
        <f t="shared" si="0"/>
        <v>13.603951718918058</v>
      </c>
      <c r="D59" s="10">
        <f t="shared" si="1"/>
        <v>1.3106003266541848</v>
      </c>
      <c r="E59" s="10">
        <f t="shared" si="2"/>
        <v>14.914552045572243</v>
      </c>
      <c r="G59" s="8">
        <v>0.85085447954427762</v>
      </c>
      <c r="H59" s="21">
        <v>0.13603951718918059</v>
      </c>
      <c r="I59" s="21">
        <v>1.3106003266541847E-2</v>
      </c>
    </row>
    <row r="60" spans="1:9" x14ac:dyDescent="0.3">
      <c r="A60" s="7" t="s">
        <v>61</v>
      </c>
      <c r="B60" s="10">
        <f>AVERAGE(B49,B33)</f>
        <v>81.84866262367197</v>
      </c>
      <c r="C60" s="10">
        <f>AVERAGE(C49,C33)</f>
        <v>15.425818714696351</v>
      </c>
      <c r="D60" s="10">
        <f>AVERAGE(D49,D33)</f>
        <v>2.725518661631678</v>
      </c>
      <c r="E60" s="10">
        <f>AVERAGE(E49,E33)</f>
        <v>18.15133737632803</v>
      </c>
      <c r="F60" s="10"/>
      <c r="G60" s="8">
        <v>0.82346701318676951</v>
      </c>
      <c r="H60" s="21">
        <v>0.15432299297899002</v>
      </c>
      <c r="I60" s="21">
        <v>2.2209993834240518E-2</v>
      </c>
    </row>
    <row r="63" spans="1:9" x14ac:dyDescent="0.3">
      <c r="A63" s="7" t="s">
        <v>62</v>
      </c>
    </row>
    <row r="65" spans="1:15" s="6" customFormat="1" ht="49.5" x14ac:dyDescent="0.3">
      <c r="A65" s="19"/>
      <c r="B65" s="19" t="s">
        <v>35</v>
      </c>
      <c r="C65" s="19" t="s">
        <v>36</v>
      </c>
      <c r="D65" s="19" t="s">
        <v>37</v>
      </c>
      <c r="E65" s="19" t="s">
        <v>38</v>
      </c>
      <c r="F65" s="19"/>
      <c r="G65" s="19" t="s">
        <v>35</v>
      </c>
      <c r="H65" s="19" t="s">
        <v>36</v>
      </c>
      <c r="I65" s="19" t="s">
        <v>37</v>
      </c>
      <c r="N65" s="25"/>
      <c r="O65" s="25"/>
    </row>
    <row r="66" spans="1:15" x14ac:dyDescent="0.3">
      <c r="A66" s="7" t="s">
        <v>39</v>
      </c>
      <c r="B66" s="21">
        <v>0.85588500408908841</v>
      </c>
      <c r="C66" s="21">
        <v>0.12910774300228631</v>
      </c>
      <c r="D66" s="21">
        <v>1.500725290862529E-2</v>
      </c>
      <c r="E66" s="21">
        <v>0.14411499591091159</v>
      </c>
      <c r="G66" s="10">
        <f>B66*100</f>
        <v>85.588500408908843</v>
      </c>
      <c r="H66" s="10">
        <f>C66*100</f>
        <v>12.910774300228631</v>
      </c>
      <c r="I66" s="10">
        <f>D66*100</f>
        <v>1.500725290862529</v>
      </c>
      <c r="N66" s="21"/>
      <c r="O66" s="21"/>
    </row>
    <row r="67" spans="1:15" x14ac:dyDescent="0.3">
      <c r="A67" s="6" t="s">
        <v>23</v>
      </c>
      <c r="B67" s="21">
        <v>0.87672348959639013</v>
      </c>
      <c r="C67" s="21">
        <v>0.11884244171471547</v>
      </c>
      <c r="D67" s="21">
        <v>4.4340686888944599E-3</v>
      </c>
      <c r="E67" s="21">
        <v>0.12327651040360993</v>
      </c>
      <c r="G67" s="10">
        <f t="shared" ref="G67:G93" si="4">B67*100</f>
        <v>87.67234895963901</v>
      </c>
      <c r="H67" s="10">
        <f t="shared" ref="H67:H93" si="5">C67*100</f>
        <v>11.884244171471547</v>
      </c>
      <c r="I67" s="10">
        <f t="shared" ref="I67:I93" si="6">D67*100</f>
        <v>0.44340686888944597</v>
      </c>
      <c r="N67" s="21"/>
      <c r="O67" s="21"/>
    </row>
    <row r="68" spans="1:15" x14ac:dyDescent="0.3">
      <c r="A68" s="7" t="s">
        <v>40</v>
      </c>
      <c r="B68" s="21">
        <v>0.8102516597190057</v>
      </c>
      <c r="C68" s="21">
        <v>0.18650609850239308</v>
      </c>
      <c r="D68" s="21">
        <v>3.2422417786012042E-3</v>
      </c>
      <c r="E68" s="21">
        <v>0.1897483402809943</v>
      </c>
      <c r="G68" s="10">
        <f t="shared" si="4"/>
        <v>81.025165971900577</v>
      </c>
      <c r="H68" s="10">
        <f t="shared" si="5"/>
        <v>18.650609850239309</v>
      </c>
      <c r="I68" s="10">
        <f t="shared" si="6"/>
        <v>0.32422417786012042</v>
      </c>
      <c r="N68" s="21"/>
      <c r="O68" s="21"/>
    </row>
    <row r="69" spans="1:15" x14ac:dyDescent="0.3">
      <c r="A69" s="7" t="s">
        <v>41</v>
      </c>
      <c r="B69" s="21">
        <v>0.91455848464129252</v>
      </c>
      <c r="C69" s="21">
        <v>8.1009901491554612E-2</v>
      </c>
      <c r="D69" s="21">
        <v>4.4316138671528782E-3</v>
      </c>
      <c r="E69" s="21">
        <v>8.544151535870749E-2</v>
      </c>
      <c r="G69" s="10">
        <f t="shared" si="4"/>
        <v>91.455848464129247</v>
      </c>
      <c r="H69" s="10">
        <f t="shared" si="5"/>
        <v>8.1009901491554608</v>
      </c>
      <c r="I69" s="10">
        <f t="shared" si="6"/>
        <v>0.44316138671528782</v>
      </c>
      <c r="N69" s="21"/>
      <c r="O69" s="21"/>
    </row>
    <row r="70" spans="1:15" s="6" customFormat="1" x14ac:dyDescent="0.3">
      <c r="A70" s="7" t="s">
        <v>42</v>
      </c>
      <c r="B70" s="25">
        <v>0.83230387346302603</v>
      </c>
      <c r="C70" s="25">
        <v>0.16284708191421809</v>
      </c>
      <c r="D70" s="25">
        <v>4.849044622755874E-3</v>
      </c>
      <c r="E70" s="25">
        <v>0.16769612653697397</v>
      </c>
      <c r="G70" s="10">
        <f t="shared" si="4"/>
        <v>83.230387346302606</v>
      </c>
      <c r="H70" s="10">
        <f t="shared" si="5"/>
        <v>16.28470819142181</v>
      </c>
      <c r="I70" s="10">
        <f t="shared" si="6"/>
        <v>0.48490446227558742</v>
      </c>
      <c r="N70" s="25"/>
      <c r="O70" s="25"/>
    </row>
    <row r="71" spans="1:15" x14ac:dyDescent="0.3">
      <c r="A71" s="7" t="s">
        <v>43</v>
      </c>
      <c r="B71" s="21">
        <v>0.32710280373831774</v>
      </c>
      <c r="C71" s="21">
        <v>0.66728971962616823</v>
      </c>
      <c r="D71" s="21">
        <v>5.6074766355140183E-3</v>
      </c>
      <c r="E71" s="21">
        <v>0.67289719626168221</v>
      </c>
      <c r="G71" s="10">
        <f t="shared" si="4"/>
        <v>32.710280373831772</v>
      </c>
      <c r="H71" s="10">
        <f t="shared" si="5"/>
        <v>66.728971962616825</v>
      </c>
      <c r="I71" s="10">
        <f t="shared" si="6"/>
        <v>0.56074766355140182</v>
      </c>
      <c r="N71" s="21"/>
      <c r="O71" s="21"/>
    </row>
    <row r="72" spans="1:15" x14ac:dyDescent="0.3">
      <c r="A72" s="6" t="s">
        <v>24</v>
      </c>
      <c r="B72" s="21">
        <v>0.80999104133782684</v>
      </c>
      <c r="C72" s="21">
        <v>0.18352459366068</v>
      </c>
      <c r="D72" s="21">
        <v>6.4843650014931101E-3</v>
      </c>
      <c r="E72" s="21">
        <v>0.1900089586621731</v>
      </c>
      <c r="G72" s="10">
        <f t="shared" si="4"/>
        <v>80.99910413378268</v>
      </c>
      <c r="H72" s="10">
        <f t="shared" si="5"/>
        <v>18.352459366068</v>
      </c>
      <c r="I72" s="10">
        <f t="shared" si="6"/>
        <v>0.64843650014931098</v>
      </c>
      <c r="N72" s="21"/>
      <c r="O72" s="21"/>
    </row>
    <row r="73" spans="1:15" x14ac:dyDescent="0.3">
      <c r="A73" s="7" t="s">
        <v>44</v>
      </c>
      <c r="B73" s="21">
        <v>0.8926288397352492</v>
      </c>
      <c r="C73" s="21">
        <v>0.10086553148158624</v>
      </c>
      <c r="D73" s="21">
        <v>6.5056287831645639E-3</v>
      </c>
      <c r="E73" s="21">
        <v>0.1073711602647508</v>
      </c>
      <c r="G73" s="10">
        <f t="shared" si="4"/>
        <v>89.262883973524922</v>
      </c>
      <c r="H73" s="10">
        <f t="shared" si="5"/>
        <v>10.086553148158623</v>
      </c>
      <c r="I73" s="10">
        <f t="shared" si="6"/>
        <v>0.65056287831645643</v>
      </c>
      <c r="N73" s="21"/>
      <c r="O73" s="21"/>
    </row>
    <row r="74" spans="1:15" x14ac:dyDescent="0.3">
      <c r="A74" s="7" t="s">
        <v>45</v>
      </c>
      <c r="B74" s="21">
        <v>0.81053508224026649</v>
      </c>
      <c r="C74" s="21">
        <v>0.17967936706225276</v>
      </c>
      <c r="D74" s="21">
        <v>9.7855506974807421E-3</v>
      </c>
      <c r="E74" s="21">
        <v>0.18946491775973351</v>
      </c>
      <c r="G74" s="10">
        <f t="shared" si="4"/>
        <v>81.053508224026643</v>
      </c>
      <c r="H74" s="10">
        <f t="shared" si="5"/>
        <v>17.967936706225277</v>
      </c>
      <c r="I74" s="10">
        <f t="shared" si="6"/>
        <v>0.97855506974807416</v>
      </c>
      <c r="N74" s="21"/>
      <c r="O74" s="21"/>
    </row>
    <row r="75" spans="1:15" s="6" customFormat="1" x14ac:dyDescent="0.3">
      <c r="A75" s="7" t="s">
        <v>46</v>
      </c>
      <c r="B75" s="25">
        <v>0.66073326248671627</v>
      </c>
      <c r="C75" s="25">
        <v>0.33076514346439956</v>
      </c>
      <c r="D75" s="25">
        <v>8.5015940488841653E-3</v>
      </c>
      <c r="E75" s="25">
        <v>0.33926673751328373</v>
      </c>
      <c r="G75" s="10">
        <f t="shared" si="4"/>
        <v>66.07332624867162</v>
      </c>
      <c r="H75" s="10">
        <f t="shared" si="5"/>
        <v>33.076514346439957</v>
      </c>
      <c r="I75" s="10">
        <f t="shared" si="6"/>
        <v>0.85015940488841657</v>
      </c>
      <c r="N75" s="25"/>
      <c r="O75" s="25"/>
    </row>
    <row r="76" spans="1:15" x14ac:dyDescent="0.3">
      <c r="A76" s="7" t="s">
        <v>47</v>
      </c>
      <c r="B76" s="21">
        <v>0.76630487450334339</v>
      </c>
      <c r="C76" s="21">
        <v>0.22836515166198276</v>
      </c>
      <c r="D76" s="21">
        <v>5.3299738346739029E-3</v>
      </c>
      <c r="E76" s="21">
        <v>0.23369512549665666</v>
      </c>
      <c r="G76" s="10">
        <f t="shared" si="4"/>
        <v>76.630487450334343</v>
      </c>
      <c r="H76" s="10">
        <f t="shared" si="5"/>
        <v>22.836515166198275</v>
      </c>
      <c r="I76" s="10">
        <f t="shared" si="6"/>
        <v>0.53299738346739034</v>
      </c>
      <c r="N76" s="21"/>
      <c r="O76" s="21"/>
    </row>
    <row r="77" spans="1:15" x14ac:dyDescent="0.3">
      <c r="A77" s="7" t="s">
        <v>25</v>
      </c>
      <c r="B77" s="21">
        <v>0.87034657560769546</v>
      </c>
      <c r="C77" s="21">
        <v>9.5735131043951205E-2</v>
      </c>
      <c r="D77" s="21">
        <v>3.3918293348353369E-2</v>
      </c>
      <c r="E77" s="21">
        <v>0.12965342439230457</v>
      </c>
      <c r="G77" s="10">
        <f t="shared" si="4"/>
        <v>87.034657560769546</v>
      </c>
      <c r="H77" s="10">
        <f t="shared" si="5"/>
        <v>9.5735131043951203</v>
      </c>
      <c r="I77" s="10">
        <f t="shared" si="6"/>
        <v>3.3918293348353368</v>
      </c>
      <c r="N77" s="21"/>
      <c r="O77" s="21"/>
    </row>
    <row r="78" spans="1:15" x14ac:dyDescent="0.3">
      <c r="A78" s="7" t="s">
        <v>48</v>
      </c>
      <c r="B78" s="21">
        <v>0.90833583508455917</v>
      </c>
      <c r="C78" s="21">
        <v>4.0661796590946993E-2</v>
      </c>
      <c r="D78" s="21">
        <v>5.1002368324493813E-2</v>
      </c>
      <c r="E78" s="21">
        <v>9.1664164915440799E-2</v>
      </c>
      <c r="G78" s="10">
        <f t="shared" si="4"/>
        <v>90.833583508455916</v>
      </c>
      <c r="H78" s="10">
        <f t="shared" si="5"/>
        <v>4.0661796590946997</v>
      </c>
      <c r="I78" s="10">
        <f t="shared" si="6"/>
        <v>5.1002368324493812</v>
      </c>
      <c r="N78" s="21"/>
      <c r="O78" s="21"/>
    </row>
    <row r="79" spans="1:15" x14ac:dyDescent="0.3">
      <c r="A79" s="7" t="s">
        <v>49</v>
      </c>
      <c r="B79" s="21">
        <v>0.70680698015185828</v>
      </c>
      <c r="C79" s="21">
        <v>0.25549487145331023</v>
      </c>
      <c r="D79" s="21">
        <v>3.7698148394831488E-2</v>
      </c>
      <c r="E79" s="21">
        <v>0.29319301984814172</v>
      </c>
      <c r="G79" s="10">
        <f t="shared" si="4"/>
        <v>70.680698015185826</v>
      </c>
      <c r="H79" s="10">
        <f t="shared" si="5"/>
        <v>25.549487145331025</v>
      </c>
      <c r="I79" s="10">
        <f t="shared" si="6"/>
        <v>3.769814839483149</v>
      </c>
      <c r="N79" s="21"/>
      <c r="O79" s="21"/>
    </row>
    <row r="80" spans="1:15" s="6" customFormat="1" x14ac:dyDescent="0.3">
      <c r="A80" s="7" t="s">
        <v>50</v>
      </c>
      <c r="B80" s="25">
        <v>0.89995455430760241</v>
      </c>
      <c r="C80" s="25">
        <v>9.5565798870349938E-2</v>
      </c>
      <c r="D80" s="25">
        <v>4.4796468220476534E-3</v>
      </c>
      <c r="E80" s="25">
        <v>0.10004544569239759</v>
      </c>
      <c r="G80" s="10">
        <f t="shared" si="4"/>
        <v>89.995455430760245</v>
      </c>
      <c r="H80" s="10">
        <f t="shared" si="5"/>
        <v>9.5565798870349941</v>
      </c>
      <c r="I80" s="10">
        <f t="shared" si="6"/>
        <v>0.44796468220476532</v>
      </c>
      <c r="N80" s="25"/>
      <c r="O80" s="25"/>
    </row>
    <row r="81" spans="1:15" x14ac:dyDescent="0.3">
      <c r="A81" s="7" t="s">
        <v>51</v>
      </c>
      <c r="B81" s="21">
        <v>0.77675840978593269</v>
      </c>
      <c r="C81" s="21">
        <v>0.21151885830784914</v>
      </c>
      <c r="D81" s="21">
        <v>1.1722731906218144E-2</v>
      </c>
      <c r="E81" s="21">
        <v>0.22324159021406728</v>
      </c>
      <c r="G81" s="10">
        <f t="shared" si="4"/>
        <v>77.675840978593271</v>
      </c>
      <c r="H81" s="10">
        <f t="shared" si="5"/>
        <v>21.151885830784913</v>
      </c>
      <c r="I81" s="10">
        <f t="shared" si="6"/>
        <v>1.1722731906218145</v>
      </c>
      <c r="N81" s="21"/>
      <c r="O81" s="21"/>
    </row>
    <row r="82" spans="1:15" x14ac:dyDescent="0.3">
      <c r="A82" s="6" t="s">
        <v>52</v>
      </c>
      <c r="B82" s="21">
        <v>0.751705937113057</v>
      </c>
      <c r="C82" s="21">
        <v>0.18695263143624088</v>
      </c>
      <c r="D82" s="21">
        <v>6.1341431450701804E-2</v>
      </c>
      <c r="E82" s="21">
        <v>0.2482940628869427</v>
      </c>
      <c r="G82" s="10">
        <f t="shared" si="4"/>
        <v>75.170593711305699</v>
      </c>
      <c r="H82" s="10">
        <f t="shared" si="5"/>
        <v>18.695263143624089</v>
      </c>
      <c r="I82" s="10">
        <f t="shared" si="6"/>
        <v>6.1341431450701807</v>
      </c>
      <c r="N82" s="21"/>
      <c r="O82" s="21"/>
    </row>
    <row r="83" spans="1:15" x14ac:dyDescent="0.3">
      <c r="A83" s="7" t="s">
        <v>26</v>
      </c>
      <c r="B83" s="21">
        <v>0.72961849768654208</v>
      </c>
      <c r="C83" s="21">
        <v>0.1908758714440717</v>
      </c>
      <c r="D83" s="21">
        <v>7.9505630869386279E-2</v>
      </c>
      <c r="E83" s="21">
        <v>0.27038150231345798</v>
      </c>
      <c r="G83" s="10">
        <f t="shared" si="4"/>
        <v>72.961849768654204</v>
      </c>
      <c r="H83" s="10">
        <f t="shared" si="5"/>
        <v>19.08758714440717</v>
      </c>
      <c r="I83" s="10">
        <f t="shared" si="6"/>
        <v>7.9505630869386277</v>
      </c>
      <c r="N83" s="21"/>
      <c r="O83" s="21"/>
    </row>
    <row r="84" spans="1:15" x14ac:dyDescent="0.3">
      <c r="A84" s="7" t="s">
        <v>53</v>
      </c>
      <c r="B84" s="21">
        <v>0.69813812227650862</v>
      </c>
      <c r="C84" s="21">
        <v>0.28892116730489897</v>
      </c>
      <c r="D84" s="21">
        <v>1.2940710418592368E-2</v>
      </c>
      <c r="E84" s="21">
        <v>0.30186187772349132</v>
      </c>
      <c r="G84" s="10">
        <f t="shared" si="4"/>
        <v>69.813812227650857</v>
      </c>
      <c r="H84" s="10">
        <f t="shared" si="5"/>
        <v>28.892116730489896</v>
      </c>
      <c r="I84" s="10">
        <f t="shared" si="6"/>
        <v>1.2940710418592369</v>
      </c>
      <c r="N84" s="21"/>
      <c r="O84" s="21"/>
    </row>
    <row r="85" spans="1:15" x14ac:dyDescent="0.3">
      <c r="A85" s="7" t="s">
        <v>54</v>
      </c>
      <c r="B85" s="21">
        <v>0.26370830977953647</v>
      </c>
      <c r="C85" s="21">
        <v>0.39796495195025439</v>
      </c>
      <c r="D85" s="21">
        <v>0.33832673827020915</v>
      </c>
      <c r="E85" s="21">
        <v>0.73629169022046348</v>
      </c>
      <c r="G85" s="10">
        <f t="shared" si="4"/>
        <v>26.370830977953645</v>
      </c>
      <c r="H85" s="10">
        <f t="shared" si="5"/>
        <v>39.796495195025436</v>
      </c>
      <c r="I85" s="10">
        <f t="shared" si="6"/>
        <v>33.832673827020912</v>
      </c>
      <c r="N85" s="21"/>
      <c r="O85" s="21"/>
    </row>
    <row r="86" spans="1:15" x14ac:dyDescent="0.3">
      <c r="A86" s="7" t="s">
        <v>55</v>
      </c>
      <c r="B86" s="21">
        <v>0.61696342426102968</v>
      </c>
      <c r="C86" s="21">
        <v>0.2434874133847908</v>
      </c>
      <c r="D86" s="21">
        <v>0.13954916235417947</v>
      </c>
      <c r="E86" s="21">
        <v>0.38303657573897026</v>
      </c>
      <c r="G86" s="10">
        <f t="shared" si="4"/>
        <v>61.696342426102966</v>
      </c>
      <c r="H86" s="10">
        <f t="shared" si="5"/>
        <v>24.34874133847908</v>
      </c>
      <c r="I86" s="10">
        <f t="shared" si="6"/>
        <v>13.954916235417947</v>
      </c>
      <c r="N86" s="21"/>
      <c r="O86" s="21"/>
    </row>
    <row r="87" spans="1:15" s="6" customFormat="1" x14ac:dyDescent="0.3">
      <c r="A87" s="7" t="s">
        <v>56</v>
      </c>
      <c r="B87" s="25">
        <v>0.86496948042280775</v>
      </c>
      <c r="C87" s="25">
        <v>9.7424445436951015E-2</v>
      </c>
      <c r="D87" s="25">
        <v>3.7606074140241176E-2</v>
      </c>
      <c r="E87" s="25">
        <v>0.1350305195771922</v>
      </c>
      <c r="G87" s="10">
        <f t="shared" si="4"/>
        <v>86.496948042280778</v>
      </c>
      <c r="H87" s="10">
        <f t="shared" si="5"/>
        <v>9.7424445436951022</v>
      </c>
      <c r="I87" s="10">
        <f t="shared" si="6"/>
        <v>3.7606074140241175</v>
      </c>
      <c r="N87" s="25"/>
      <c r="O87" s="25"/>
    </row>
    <row r="88" spans="1:15" x14ac:dyDescent="0.3">
      <c r="A88" s="7" t="s">
        <v>57</v>
      </c>
      <c r="B88" s="21">
        <v>0.4277426160337553</v>
      </c>
      <c r="C88" s="21">
        <v>0.34071729957805907</v>
      </c>
      <c r="D88" s="21">
        <v>0.23154008438818566</v>
      </c>
      <c r="E88" s="21">
        <v>0.5722573839662447</v>
      </c>
      <c r="G88" s="10">
        <f t="shared" si="4"/>
        <v>42.774261603375528</v>
      </c>
      <c r="H88" s="10">
        <f t="shared" si="5"/>
        <v>34.071729957805907</v>
      </c>
      <c r="I88" s="10">
        <f t="shared" si="6"/>
        <v>23.154008438818565</v>
      </c>
      <c r="N88" s="21"/>
      <c r="O88" s="21"/>
    </row>
    <row r="89" spans="1:15" x14ac:dyDescent="0.3">
      <c r="A89" s="7" t="s">
        <v>58</v>
      </c>
      <c r="B89" s="21">
        <v>0.69346552501126635</v>
      </c>
      <c r="C89" s="21">
        <v>0.226002703920685</v>
      </c>
      <c r="D89" s="21">
        <v>8.0531771068048666E-2</v>
      </c>
      <c r="E89" s="21">
        <v>0.30653447498873365</v>
      </c>
      <c r="G89" s="10">
        <f t="shared" si="4"/>
        <v>69.346552501126638</v>
      </c>
      <c r="H89" s="10">
        <f t="shared" si="5"/>
        <v>22.600270392068499</v>
      </c>
      <c r="I89" s="10">
        <f t="shared" si="6"/>
        <v>8.053177106804867</v>
      </c>
      <c r="N89" s="21"/>
      <c r="O89" s="21"/>
    </row>
    <row r="90" spans="1:15" x14ac:dyDescent="0.3">
      <c r="A90" s="6" t="s">
        <v>27</v>
      </c>
      <c r="B90" s="21">
        <v>0.80984898227183189</v>
      </c>
      <c r="C90" s="21">
        <v>0.17662508207485225</v>
      </c>
      <c r="D90" s="21">
        <v>1.3525935653315824E-2</v>
      </c>
      <c r="E90" s="21">
        <v>0.19015101772816809</v>
      </c>
      <c r="G90" s="10">
        <f t="shared" si="4"/>
        <v>80.984898227183194</v>
      </c>
      <c r="H90" s="10">
        <f t="shared" si="5"/>
        <v>17.662508207485224</v>
      </c>
      <c r="I90" s="10">
        <f t="shared" si="6"/>
        <v>1.3525935653315824</v>
      </c>
      <c r="N90" s="21"/>
      <c r="O90" s="21"/>
    </row>
    <row r="91" spans="1:15" x14ac:dyDescent="0.3">
      <c r="A91" s="7" t="s">
        <v>59</v>
      </c>
      <c r="B91" s="21">
        <v>0.85870503597122305</v>
      </c>
      <c r="C91" s="21">
        <v>0.1362589928057554</v>
      </c>
      <c r="D91" s="21">
        <v>5.0359712230215823E-3</v>
      </c>
      <c r="E91" s="21">
        <v>0.14129496402877698</v>
      </c>
      <c r="G91" s="10">
        <f t="shared" si="4"/>
        <v>85.870503597122308</v>
      </c>
      <c r="H91" s="10">
        <f t="shared" si="5"/>
        <v>13.62589928057554</v>
      </c>
      <c r="I91" s="10">
        <f t="shared" si="6"/>
        <v>0.50359712230215825</v>
      </c>
      <c r="N91" s="21"/>
      <c r="O91" s="21"/>
    </row>
    <row r="92" spans="1:15" x14ac:dyDescent="0.3">
      <c r="A92" s="7" t="s">
        <v>60</v>
      </c>
      <c r="B92" s="21">
        <v>0.79540621012335178</v>
      </c>
      <c r="C92" s="21">
        <v>0.18855806039982986</v>
      </c>
      <c r="D92" s="21">
        <v>1.6035729476818375E-2</v>
      </c>
      <c r="E92" s="21">
        <v>0.20459378987664822</v>
      </c>
      <c r="G92" s="10">
        <f t="shared" si="4"/>
        <v>79.54062101233518</v>
      </c>
      <c r="H92" s="10">
        <f t="shared" si="5"/>
        <v>18.855806039982987</v>
      </c>
      <c r="I92" s="10">
        <f t="shared" si="6"/>
        <v>1.6035729476818374</v>
      </c>
      <c r="N92" s="21"/>
      <c r="O92" s="21"/>
    </row>
    <row r="93" spans="1:15" x14ac:dyDescent="0.3">
      <c r="A93" s="7" t="s">
        <v>61</v>
      </c>
      <c r="B93" s="21">
        <v>0.75098950494918226</v>
      </c>
      <c r="C93" s="21">
        <v>0.14026439837436105</v>
      </c>
      <c r="D93" s="21">
        <v>3.0832112336159859E-2</v>
      </c>
      <c r="E93" s="21">
        <v>0.1710965107105209</v>
      </c>
      <c r="G93" s="10">
        <f t="shared" si="4"/>
        <v>75.098950494918228</v>
      </c>
      <c r="H93" s="10">
        <f t="shared" si="5"/>
        <v>14.026439837436106</v>
      </c>
      <c r="I93" s="10">
        <f t="shared" si="6"/>
        <v>3.083211233615986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Fig. 1 </vt:lpstr>
      <vt:lpstr>Fig. 2 </vt:lpstr>
      <vt:lpstr>Fig. 3 </vt:lpstr>
      <vt:lpstr>Fig. 4 </vt:lpstr>
      <vt:lpstr>Fig 5</vt:lpstr>
      <vt:lpstr>Fig. 6</vt:lpstr>
      <vt:lpstr>Fig. 7 </vt:lpstr>
      <vt:lpstr>Fig. 8 </vt:lpstr>
      <vt:lpstr>Fig. 9 </vt:lpstr>
      <vt:lpstr>Fig. 10 </vt:lpstr>
      <vt:lpstr>Fig. 11</vt:lpstr>
      <vt:lpstr>Fig. 12</vt:lpstr>
      <vt:lpstr>Fig. 13</vt:lpstr>
      <vt:lpstr>Fig. 14</vt:lpstr>
      <vt:lpstr>Tab. 1</vt:lpstr>
      <vt:lpstr>Tab. 2</vt:lpstr>
      <vt:lpstr>Focus Tab</vt:lpstr>
      <vt:lpstr>Focus Fig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Serena Affuso</dc:creator>
  <cp:keywords/>
  <dc:description/>
  <cp:lastModifiedBy>fabrizio greggi</cp:lastModifiedBy>
  <cp:revision/>
  <dcterms:created xsi:type="dcterms:W3CDTF">2024-09-10T17:08:05Z</dcterms:created>
  <dcterms:modified xsi:type="dcterms:W3CDTF">2025-11-13T07:50:43Z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2024-10-09T14:54:13Z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88f8bafd-5538-4116-b707-0801413e4419</vt:lpwstr>
  </property>
  <property fmtid="{D5CDD505-2E9C-101B-9397-08002B2CF9AE}" pid="8" name="MSIP_Label_2ad0b24d-6422-44b0-b3de-abb3a9e8c81a_ContentBits">
    <vt:lpwstr>0</vt:lpwstr>
  </property>
</Properties>
</file>